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filterPrivacy="1" defaultThemeVersion="124226"/>
  <xr:revisionPtr revIDLastSave="0" documentId="13_ncr:1_{21F17AAD-BCC0-4B70-95A9-341ECDF7CF6D}" xr6:coauthVersionLast="45" xr6:coauthVersionMax="45" xr10:uidLastSave="{00000000-0000-0000-0000-000000000000}"/>
  <bookViews>
    <workbookView xWindow="-120" yWindow="-120" windowWidth="29040" windowHeight="15840" tabRatio="862" activeTab="5" xr2:uid="{00000000-000D-0000-FFFF-FFFF00000000}"/>
  </bookViews>
  <sheets>
    <sheet name=" Приложение № 1 2025г" sheetId="1" r:id="rId1"/>
    <sheet name=" Приложение № 2 2025г" sheetId="2" r:id="rId2"/>
    <sheet name="Приложение №1 2026г" sheetId="4" r:id="rId3"/>
    <sheet name="Приложение №2 2026г" sheetId="5" r:id="rId4"/>
    <sheet name="Приложение №1 2027г" sheetId="6" r:id="rId5"/>
    <sheet name="Приложение №2 2027г" sheetId="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22" i="1" l="1"/>
  <c r="E72" i="2" l="1"/>
  <c r="E69" i="7" l="1"/>
  <c r="E70" i="7"/>
  <c r="E69" i="5"/>
  <c r="E70" i="5"/>
  <c r="E74" i="7" l="1"/>
  <c r="N24" i="6"/>
  <c r="N24" i="4"/>
  <c r="N24" i="1"/>
  <c r="L24" i="1"/>
  <c r="E74" i="2" l="1"/>
  <c r="E73" i="2" s="1"/>
  <c r="C73" i="2"/>
  <c r="N23" i="6" l="1"/>
  <c r="N22" i="6"/>
  <c r="N21" i="6"/>
  <c r="N20" i="6"/>
  <c r="N19" i="6"/>
  <c r="N18" i="6"/>
  <c r="N23" i="4"/>
  <c r="N22" i="4"/>
  <c r="N21" i="4"/>
  <c r="N20" i="4"/>
  <c r="N19" i="4"/>
  <c r="N18" i="4"/>
  <c r="E47" i="7" l="1"/>
  <c r="E47" i="5"/>
  <c r="N15" i="1"/>
  <c r="E47" i="2"/>
  <c r="C7" i="6" l="1"/>
  <c r="D7" i="6"/>
  <c r="E7" i="6"/>
  <c r="F7" i="6"/>
  <c r="L7" i="6" s="1"/>
  <c r="G7" i="6"/>
  <c r="H7" i="6"/>
  <c r="I7" i="6"/>
  <c r="C8" i="6"/>
  <c r="D8" i="6"/>
  <c r="E8" i="6"/>
  <c r="L8" i="6" s="1"/>
  <c r="F8" i="6"/>
  <c r="G8" i="6"/>
  <c r="H8" i="6"/>
  <c r="I8" i="6"/>
  <c r="C9" i="6"/>
  <c r="D9" i="6"/>
  <c r="L9" i="6" s="1"/>
  <c r="E9" i="6"/>
  <c r="F9" i="6"/>
  <c r="G9" i="6"/>
  <c r="H9" i="6"/>
  <c r="I9" i="6"/>
  <c r="C10" i="6"/>
  <c r="L10" i="6" s="1"/>
  <c r="D10" i="6"/>
  <c r="E10" i="6"/>
  <c r="F10" i="6"/>
  <c r="G10" i="6"/>
  <c r="H10" i="6"/>
  <c r="I10" i="6"/>
  <c r="C11" i="6"/>
  <c r="D11" i="6"/>
  <c r="E11" i="6"/>
  <c r="F11" i="6"/>
  <c r="G11" i="6"/>
  <c r="H11" i="6"/>
  <c r="I11" i="6"/>
  <c r="C12" i="6"/>
  <c r="D12" i="6"/>
  <c r="E12" i="6"/>
  <c r="F12" i="6"/>
  <c r="G12" i="6"/>
  <c r="H12" i="6"/>
  <c r="I12" i="6"/>
  <c r="C13" i="6"/>
  <c r="D13" i="6"/>
  <c r="E13" i="6"/>
  <c r="F13" i="6"/>
  <c r="L13" i="6" s="1"/>
  <c r="G13" i="6"/>
  <c r="H13" i="6"/>
  <c r="I13" i="6"/>
  <c r="C14" i="6"/>
  <c r="D14" i="6"/>
  <c r="E14" i="6"/>
  <c r="L14" i="6" s="1"/>
  <c r="F14" i="6"/>
  <c r="G14" i="6"/>
  <c r="H14" i="6"/>
  <c r="I14" i="6"/>
  <c r="C15" i="6"/>
  <c r="D15" i="6"/>
  <c r="L15" i="6" s="1"/>
  <c r="E15" i="6"/>
  <c r="F15" i="6"/>
  <c r="G15" i="6"/>
  <c r="H15" i="6"/>
  <c r="I15" i="6"/>
  <c r="C16" i="6"/>
  <c r="L16" i="6" s="1"/>
  <c r="D16" i="6"/>
  <c r="E16" i="6"/>
  <c r="F16" i="6"/>
  <c r="G16" i="6"/>
  <c r="H16" i="6"/>
  <c r="I16" i="6"/>
  <c r="C17" i="6"/>
  <c r="D17" i="6"/>
  <c r="L17" i="6" s="1"/>
  <c r="E17" i="6"/>
  <c r="F17" i="6"/>
  <c r="G17" i="6"/>
  <c r="H17" i="6"/>
  <c r="I17" i="6"/>
  <c r="C18" i="6"/>
  <c r="L18" i="6" s="1"/>
  <c r="D18" i="6"/>
  <c r="E18" i="6"/>
  <c r="F18" i="6"/>
  <c r="G18" i="6"/>
  <c r="H18" i="6"/>
  <c r="I18" i="6"/>
  <c r="C19" i="6"/>
  <c r="D19" i="6"/>
  <c r="E19" i="6"/>
  <c r="F19" i="6"/>
  <c r="L19" i="6" s="1"/>
  <c r="G19" i="6"/>
  <c r="H19" i="6"/>
  <c r="I19" i="6"/>
  <c r="C20" i="6"/>
  <c r="D20" i="6"/>
  <c r="E20" i="6"/>
  <c r="L20" i="6" s="1"/>
  <c r="F20" i="6"/>
  <c r="G20" i="6"/>
  <c r="H20" i="6"/>
  <c r="I20" i="6"/>
  <c r="C21" i="6"/>
  <c r="D21" i="6"/>
  <c r="L21" i="6" s="1"/>
  <c r="E21" i="6"/>
  <c r="F21" i="6"/>
  <c r="G21" i="6"/>
  <c r="H21" i="6"/>
  <c r="I21" i="6"/>
  <c r="C22" i="6"/>
  <c r="L22" i="6" s="1"/>
  <c r="D22" i="6"/>
  <c r="E22" i="6"/>
  <c r="F22" i="6"/>
  <c r="G22" i="6"/>
  <c r="H22" i="6"/>
  <c r="I22" i="6"/>
  <c r="C23" i="6"/>
  <c r="D23" i="6"/>
  <c r="E23" i="6"/>
  <c r="F23" i="6"/>
  <c r="G23" i="6"/>
  <c r="H23" i="6"/>
  <c r="I23" i="6"/>
  <c r="K7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6" i="6"/>
  <c r="D6" i="6"/>
  <c r="E6" i="6"/>
  <c r="F6" i="6"/>
  <c r="G6" i="6"/>
  <c r="H6" i="6"/>
  <c r="I6" i="6"/>
  <c r="L6" i="6" s="1"/>
  <c r="C6" i="6"/>
  <c r="C73" i="7"/>
  <c r="E72" i="7"/>
  <c r="E71" i="7"/>
  <c r="E68" i="7"/>
  <c r="E67" i="7"/>
  <c r="E66" i="7"/>
  <c r="E65" i="7"/>
  <c r="E64" i="7"/>
  <c r="E63" i="7"/>
  <c r="E62" i="7"/>
  <c r="E61" i="7" s="1"/>
  <c r="C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N17" i="6"/>
  <c r="N16" i="6"/>
  <c r="N15" i="6"/>
  <c r="N14" i="6"/>
  <c r="N13" i="6"/>
  <c r="N12" i="6"/>
  <c r="N11" i="6"/>
  <c r="N10" i="6"/>
  <c r="N9" i="6"/>
  <c r="N8" i="6"/>
  <c r="N7" i="6"/>
  <c r="N6" i="6"/>
  <c r="L6" i="4"/>
  <c r="C22" i="4"/>
  <c r="C8" i="4"/>
  <c r="D8" i="4"/>
  <c r="E8" i="4"/>
  <c r="F8" i="4"/>
  <c r="G8" i="4"/>
  <c r="H8" i="4"/>
  <c r="L8" i="4" s="1"/>
  <c r="I8" i="4"/>
  <c r="C9" i="4"/>
  <c r="D9" i="4"/>
  <c r="E9" i="4"/>
  <c r="F9" i="4"/>
  <c r="G9" i="4"/>
  <c r="L9" i="4" s="1"/>
  <c r="H9" i="4"/>
  <c r="I9" i="4"/>
  <c r="C10" i="4"/>
  <c r="D10" i="4"/>
  <c r="E10" i="4"/>
  <c r="F10" i="4"/>
  <c r="L10" i="4" s="1"/>
  <c r="G10" i="4"/>
  <c r="H10" i="4"/>
  <c r="I10" i="4"/>
  <c r="C11" i="4"/>
  <c r="D11" i="4"/>
  <c r="E11" i="4"/>
  <c r="L11" i="4" s="1"/>
  <c r="F11" i="4"/>
  <c r="G11" i="4"/>
  <c r="H11" i="4"/>
  <c r="I11" i="4"/>
  <c r="C12" i="4"/>
  <c r="D12" i="4"/>
  <c r="L12" i="4" s="1"/>
  <c r="E12" i="4"/>
  <c r="F12" i="4"/>
  <c r="G12" i="4"/>
  <c r="H12" i="4"/>
  <c r="I12" i="4"/>
  <c r="C13" i="4"/>
  <c r="L13" i="4" s="1"/>
  <c r="D13" i="4"/>
  <c r="E13" i="4"/>
  <c r="F13" i="4"/>
  <c r="G13" i="4"/>
  <c r="H13" i="4"/>
  <c r="I13" i="4"/>
  <c r="C14" i="4"/>
  <c r="D14" i="4"/>
  <c r="E14" i="4"/>
  <c r="F14" i="4"/>
  <c r="G14" i="4"/>
  <c r="H14" i="4"/>
  <c r="L14" i="4" s="1"/>
  <c r="I14" i="4"/>
  <c r="C15" i="4"/>
  <c r="D15" i="4"/>
  <c r="E15" i="4"/>
  <c r="F15" i="4"/>
  <c r="G15" i="4"/>
  <c r="L15" i="4" s="1"/>
  <c r="H15" i="4"/>
  <c r="I15" i="4"/>
  <c r="C16" i="4"/>
  <c r="D16" i="4"/>
  <c r="E16" i="4"/>
  <c r="F16" i="4"/>
  <c r="L16" i="4" s="1"/>
  <c r="G16" i="4"/>
  <c r="H16" i="4"/>
  <c r="I16" i="4"/>
  <c r="C17" i="4"/>
  <c r="D17" i="4"/>
  <c r="E17" i="4"/>
  <c r="F17" i="4"/>
  <c r="G17" i="4"/>
  <c r="H17" i="4"/>
  <c r="I17" i="4"/>
  <c r="C18" i="4"/>
  <c r="D18" i="4"/>
  <c r="E18" i="4"/>
  <c r="F18" i="4"/>
  <c r="G18" i="4"/>
  <c r="H18" i="4"/>
  <c r="I18" i="4"/>
  <c r="C19" i="4"/>
  <c r="L19" i="4" s="1"/>
  <c r="D19" i="4"/>
  <c r="E19" i="4"/>
  <c r="F19" i="4"/>
  <c r="G19" i="4"/>
  <c r="H19" i="4"/>
  <c r="I19" i="4"/>
  <c r="C20" i="4"/>
  <c r="D20" i="4"/>
  <c r="E20" i="4"/>
  <c r="F20" i="4"/>
  <c r="G20" i="4"/>
  <c r="H20" i="4"/>
  <c r="L20" i="4" s="1"/>
  <c r="I20" i="4"/>
  <c r="C21" i="4"/>
  <c r="D21" i="4"/>
  <c r="E21" i="4"/>
  <c r="F21" i="4"/>
  <c r="G21" i="4"/>
  <c r="L21" i="4" s="1"/>
  <c r="H21" i="4"/>
  <c r="I21" i="4"/>
  <c r="D22" i="4"/>
  <c r="E22" i="4"/>
  <c r="F22" i="4"/>
  <c r="L22" i="4" s="1"/>
  <c r="G22" i="4"/>
  <c r="H22" i="4"/>
  <c r="I22" i="4"/>
  <c r="C23" i="4"/>
  <c r="D23" i="4"/>
  <c r="E23" i="4"/>
  <c r="F23" i="4"/>
  <c r="G23" i="4"/>
  <c r="H23" i="4"/>
  <c r="I23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D7" i="4"/>
  <c r="E7" i="4"/>
  <c r="F7" i="4"/>
  <c r="G7" i="4"/>
  <c r="H7" i="4"/>
  <c r="I7" i="4"/>
  <c r="L7" i="4" s="1"/>
  <c r="C7" i="4"/>
  <c r="K6" i="4"/>
  <c r="D6" i="4"/>
  <c r="E6" i="4"/>
  <c r="F6" i="4"/>
  <c r="G6" i="4"/>
  <c r="H6" i="4"/>
  <c r="I6" i="4"/>
  <c r="C6" i="4"/>
  <c r="C73" i="5"/>
  <c r="E72" i="5"/>
  <c r="E71" i="5"/>
  <c r="E68" i="5"/>
  <c r="E67" i="5"/>
  <c r="E66" i="5"/>
  <c r="E65" i="5"/>
  <c r="E64" i="5"/>
  <c r="E63" i="5"/>
  <c r="E62" i="5"/>
  <c r="E61" i="5" s="1"/>
  <c r="C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N17" i="4"/>
  <c r="N16" i="4"/>
  <c r="N15" i="4"/>
  <c r="N14" i="4"/>
  <c r="N13" i="4"/>
  <c r="N12" i="4"/>
  <c r="N11" i="4"/>
  <c r="N10" i="4"/>
  <c r="N9" i="4"/>
  <c r="N8" i="4"/>
  <c r="N7" i="4"/>
  <c r="N6" i="4"/>
  <c r="L11" i="6" l="1"/>
  <c r="L12" i="6"/>
  <c r="L23" i="6"/>
  <c r="L18" i="4"/>
  <c r="L17" i="4"/>
  <c r="L23" i="4"/>
  <c r="N6" i="1"/>
  <c r="N23" i="1" l="1"/>
  <c r="N22" i="1"/>
  <c r="N21" i="1"/>
  <c r="N20" i="1"/>
  <c r="L20" i="1"/>
  <c r="N19" i="1"/>
  <c r="N18" i="1"/>
  <c r="N17" i="1"/>
  <c r="N16" i="1"/>
  <c r="N14" i="1"/>
  <c r="N13" i="1"/>
  <c r="N12" i="1"/>
  <c r="N11" i="1"/>
  <c r="N10" i="1"/>
  <c r="N9" i="1"/>
  <c r="N8" i="1"/>
  <c r="N7" i="1"/>
  <c r="E52" i="2"/>
  <c r="E53" i="2"/>
  <c r="E54" i="2"/>
  <c r="E55" i="2"/>
  <c r="E63" i="2" l="1"/>
  <c r="L8" i="1"/>
  <c r="L9" i="1"/>
  <c r="L10" i="1"/>
  <c r="L11" i="1"/>
  <c r="L12" i="1"/>
  <c r="L13" i="1"/>
  <c r="L14" i="1"/>
  <c r="L15" i="1"/>
  <c r="L16" i="1"/>
  <c r="L17" i="1"/>
  <c r="L7" i="1"/>
  <c r="L18" i="1"/>
  <c r="L19" i="1"/>
  <c r="L21" i="1"/>
  <c r="L23" i="1"/>
  <c r="E74" i="5" l="1"/>
  <c r="E73" i="5" s="1"/>
  <c r="E73" i="7"/>
  <c r="L6" i="1"/>
  <c r="E69" i="2" l="1"/>
  <c r="E70" i="2"/>
  <c r="E59" i="2"/>
  <c r="E64" i="2" l="1"/>
  <c r="E66" i="2" l="1"/>
  <c r="E67" i="2"/>
  <c r="E65" i="2" l="1"/>
  <c r="E68" i="2"/>
  <c r="C61" i="2"/>
  <c r="E15" i="2" l="1"/>
  <c r="E20" i="2" l="1"/>
  <c r="E6" i="2" l="1"/>
  <c r="E19" i="2"/>
  <c r="E58" i="2" l="1"/>
  <c r="E56" i="2" l="1"/>
  <c r="E51" i="2"/>
  <c r="E49" i="2"/>
  <c r="E48" i="2"/>
  <c r="E33" i="2" l="1"/>
  <c r="E16" i="2" l="1"/>
  <c r="E7" i="2" l="1"/>
  <c r="E57" i="2" l="1"/>
  <c r="E60" i="2"/>
  <c r="E50" i="2"/>
  <c r="E46" i="2"/>
  <c r="E45" i="2"/>
  <c r="E41" i="2"/>
  <c r="E44" i="2"/>
  <c r="E43" i="2"/>
  <c r="E42" i="2"/>
  <c r="E36" i="2"/>
  <c r="E37" i="2"/>
  <c r="E38" i="2"/>
  <c r="E39" i="2"/>
  <c r="E40" i="2"/>
  <c r="E35" i="2"/>
  <c r="E34" i="2"/>
  <c r="E30" i="2"/>
  <c r="E31" i="2"/>
  <c r="E32" i="2"/>
  <c r="E29" i="2"/>
  <c r="E28" i="2"/>
  <c r="E21" i="2"/>
  <c r="E23" i="2"/>
  <c r="E24" i="2"/>
  <c r="E25" i="2"/>
  <c r="E26" i="2"/>
  <c r="E27" i="2"/>
  <c r="E22" i="2"/>
  <c r="E13" i="2"/>
  <c r="E17" i="2"/>
  <c r="E18" i="2"/>
  <c r="E14" i="2"/>
  <c r="E12" i="2"/>
  <c r="E11" i="2"/>
  <c r="E10" i="2"/>
  <c r="E9" i="2"/>
  <c r="E8" i="2"/>
  <c r="E62" i="2" l="1"/>
  <c r="E61" i="2" s="1"/>
  <c r="E71" i="2"/>
</calcChain>
</file>

<file path=xl/sharedStrings.xml><?xml version="1.0" encoding="utf-8"?>
<sst xmlns="http://schemas.openxmlformats.org/spreadsheetml/2006/main" count="375" uniqueCount="85">
  <si>
    <t>Базовый норматив затрат,
 непосредственно связанных с оказанием муниципальной услуги, руб.</t>
  </si>
  <si>
    <t>Базовый норматив затрат на общехозяйственные нужды, 
руб.</t>
  </si>
  <si>
    <t>Базовый норматив
 затрат на оказание услуги, руб.</t>
  </si>
  <si>
    <t>Террито-риальный
корректи-рующий коэффи-циент</t>
  </si>
  <si>
    <t>Отраслевой коррек-тирующий коэффи-циент</t>
  </si>
  <si>
    <t>ОТ1</t>
  </si>
  <si>
    <t>МЗ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</si>
  <si>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</si>
  <si>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</si>
  <si>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</si>
  <si>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</si>
  <si>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</si>
  <si>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</si>
  <si>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</si>
  <si>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</si>
  <si>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МЗ - затраты на приобретение материальных запасов и особо ценного движимого имущества;</t>
  </si>
  <si>
    <t>ИНЗ - иные затраты, непосредственно связанные с оказанием муниципальной услуги;</t>
  </si>
  <si>
    <t>КУ - затраты на коммунальные услуги;</t>
  </si>
  <si>
    <t>СНИ - затраты на содержание объектов недвижимого имущества;</t>
  </si>
  <si>
    <t>СОЦДИ - затраты на содержание объектов особо ценного движимого имущества;</t>
  </si>
  <si>
    <t>УС - затраты на приобретение услуг связи;</t>
  </si>
  <si>
    <t>ТУ - затраты на приобретение транспортных услуг;</t>
  </si>
  <si>
    <t>ПНЗ - затраты на прочие общехозяйственные нужды.</t>
  </si>
  <si>
    <t>Базовый
норматив затрат</t>
  </si>
  <si>
    <t>Территориальный 
корректирующий коэффициент</t>
  </si>
  <si>
    <t>Отраслевой
корректирующий коэффициент</t>
  </si>
  <si>
    <t>ОТ1 - затраты на оплату труда, в том числе начисления на выплаты по оплате труда работников, непосредственно связаных с оказанием муниципальной услуги;</t>
  </si>
  <si>
    <t>ОТ2 - затраты на оплату труда с начислениями на выплаты по оплате труда работников, которые не принимают непосредственного участия в оказании муниципальной услуги;</t>
  </si>
  <si>
    <t>Наименование* 
муниципальной услуги</t>
  </si>
  <si>
    <t>* - по реестровой записи ведомственного перечня</t>
  </si>
  <si>
    <t>Наименование* 
муниципальной услуги/Учреждение</t>
  </si>
  <si>
    <t>Приложение № 2</t>
  </si>
  <si>
    <t>Приложение № 1</t>
  </si>
  <si>
    <t>МБУ ДО  "ЦДМШ  им. Скрябина"</t>
  </si>
  <si>
    <t>МБУ ДО "ДМШ № 2 им. А.П.Бородина"</t>
  </si>
  <si>
    <t>МБУ ДО   "ДМШ № 3 им. Н.К.Гусельникова"</t>
  </si>
  <si>
    <t>МБУ ДО "ДШИ № 4"</t>
  </si>
  <si>
    <t>МБУ ДО  "ДШИ № 5"</t>
  </si>
  <si>
    <t>МБУ  ДО "ДШИ № 7"</t>
  </si>
  <si>
    <t>МБУ ДО "ДХШ"</t>
  </si>
  <si>
    <t>МБУ "ЦБС"</t>
  </si>
  <si>
    <t>МБУК "Дзержинский театр драмы"</t>
  </si>
  <si>
    <t>МБУК "Дзержинский театр Кукол"</t>
  </si>
  <si>
    <t>МБУК "Дзержинский краеведческий музей"</t>
  </si>
  <si>
    <t>Нормативные затраты</t>
  </si>
  <si>
    <t>5=2*3*4</t>
  </si>
  <si>
    <t>МБУК "ДКХ"</t>
  </si>
  <si>
    <t>МБУ  ДО "ДШИ № 4"</t>
  </si>
  <si>
    <t>Организация  деятельности клубных формирований и формирований самодеятельного народного творчества (работа)</t>
  </si>
  <si>
    <t>ДК им. Я.М. Свердлова</t>
  </si>
  <si>
    <t>Реализация дополнительных  общеразвивающих программ (ед.измерения - человеко-час)</t>
  </si>
  <si>
    <t>Реализация дополнительных  предпрофессиональных программ в области искусств - Живопись (ед.измерения - человеко-час)</t>
  </si>
  <si>
    <t>Реализация дополнительных  предпрофессиональных программ в области искусств - декоративное прикладное творчество (ед.измерения - человеко-час)</t>
  </si>
  <si>
    <t>Реализация дополнительных  предпрофессиональных программ в области искусств - Фортепиано (ед.измерения - человеко-час)</t>
  </si>
  <si>
    <t>Реализация дополнительных  предпрофессиональных программ в области искусств - Струнные инструменты (ед.измерения - человеко-час)</t>
  </si>
  <si>
    <t>Реализация дополнительных предпрофессиональных программ в области искусств - Народные инструменты (ед.измерения - человеко-час)</t>
  </si>
  <si>
    <t>Реализация дополнительных  предпрофессиональных программ в области искусств - Духовые и ударные инструменты (ед.измерения - человеко-час)</t>
  </si>
  <si>
    <t>Реализация дополнительных  предпрофессиональных программ в области искусств - Хоровое пение (ед.измерения - человеко-час)</t>
  </si>
  <si>
    <t>Реализация дополнительных  предпрофессиональных программ в области искусств - Музыкальный фольклор (ед.измерения - человеко-час)</t>
  </si>
  <si>
    <t>Реализация дополнительных  предпрофессиональных программ в области искусств - Инструменты эстрадного оркестра (ед.измерения - человеко-час)</t>
  </si>
  <si>
    <t>Реализация дополнительных  предпрофессиональных программ в области искусств в области искусств - Искусство театра (ед.измерения - человеко-час)</t>
  </si>
  <si>
    <t>Реализация дополнительных  предпрофессиональных программ в области искусств - Хореографическое творчество (ед.измерения - человеко-час)</t>
  </si>
  <si>
    <t xml:space="preserve"> Библиотечное, библиографическое и информационное обслуживание пользователей библиотеки (ед.измерения - количество посещений, ед.)</t>
  </si>
  <si>
    <t>Показ (организация показа) спектаклей (театральных постановок) (ед.измерения - количество публичных выступлений)</t>
  </si>
  <si>
    <t>Публичный показ музейных предметов, музейных коллекций (ед.измерения - число посетителей)</t>
  </si>
  <si>
    <t>Организация деятельности клубных формирований и формирований самодеятельного народного творчества (ед.измерения - количество клубных формирований)</t>
  </si>
  <si>
    <t xml:space="preserve"> Организация и проведение мероприятий  (ед.измерения - количество мероприятий)</t>
  </si>
  <si>
    <t>Реализация дополнительных  предпрофессиональных программ в области искусств - Живопись  (ед.измерения - человеко-час)</t>
  </si>
  <si>
    <t>Реализация дополнительных  предпрофессиональных программ в области искусств - декоративное прикладное творчество  (ед.измерения - человеко-час)</t>
  </si>
  <si>
    <t>Реализация дополнительных  предпрофессиональных программ в области искусств - Фортепиано  (ед.измерения - человеко-час)</t>
  </si>
  <si>
    <t>Реализация дополнительных  предпрофессиональных программ в области искусств - Струнные инструменты  (ед.измерения - человеко-час)</t>
  </si>
  <si>
    <t>Реализация дополнительных  предпрофессиональных программ в области искусств - Народные инструменты  (ед.измерения - человеко-час)</t>
  </si>
  <si>
    <t>Реализация дополнительных  предпрофессиональных программ в области искусств - Духовые и ударные инструменты  (ед.измерения - человеко-час)</t>
  </si>
  <si>
    <t>Реализация дополнительных предпрофессиональных программ в области искусств - Хоровое пение  (ед.измерения - человеко-час)</t>
  </si>
  <si>
    <t>Реализация дополнительных  предпрофессиональных программ в области искусств - Музыкальный фольклор  (ед.измерения - человеко-час)</t>
  </si>
  <si>
    <t>Реализация дополнительных  предпрофессиональных программ в области искусств - Инструменты эстрадного оркестра  (ед.измерения - человеко-час)</t>
  </si>
  <si>
    <t>Реализация дополнительных  предпрофессиональных программ в области искусств - Искусство театра  (ед.измерения - человеко-час)</t>
  </si>
  <si>
    <t>Реализация дополнительных  предпрофессиональных программ в области искусств  - Хореографическое творчество  (ед.измерения - человеко-час)</t>
  </si>
  <si>
    <t>Библиотечное, библиографическое и информационное обслуживание пользователей библиотеки (ед.измерения - количество посещений, ед.)</t>
  </si>
  <si>
    <t>Значения базовых нормативов затрат на оказание муниципальных услуг, территориальных корректирующих коэффициентов, отраслевых корректирующих коэффициентов по учреждениям, подведомственным  Управлению культуры, молодежной политики и спорта ( отдел культуры) на 2025 год</t>
  </si>
  <si>
    <t>Значения нормавтиных затрат на оказание муниципальных услуг и коэффициентов выравнивания по учреждениям, подведомственным Управлению культуры, молодежной политики и спорта ( отдел куль туры) на 2025 год</t>
  </si>
  <si>
    <t>Значения базовых нормативов затрат на оказание муниципальных услуг, территориальных корректирующих коэффициентов, отраслевых корректирующих коэффициентов по учреждениям, подведомственным  Управлению культуры, молодежной политики и спорта ( отдел культуры) на 2026 год</t>
  </si>
  <si>
    <t>Значения нормавтиных затрат на оказание муниципальных услуг и коэффициентов выравнивания по учреждениям, подведомственным Управлению культуры, молодежной политики и спорта ( отдел куль туры) на 2026 год</t>
  </si>
  <si>
    <t>Значения базовых нормативов затрат на оказание муниципальных услуг, территориальных корректирующих коэффициентов, отраслевых корректирующих коэффициентов по учреждениям, подведомственным  Управлению культуры, молодежной политики и спорта ( отдел культуры) на 2027 год</t>
  </si>
  <si>
    <t>Значения нормавтиных затрат на оказание муниципальных услуг и коэффициентов выравнивания по учреждениям, подведомственным Управлению культуры, молодежной политики и спорта ( отдел куль туры)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</si>
</sst>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_ ;[Red]\-#,##0.00\ "/>
    <numFmt numFmtId="165" formatCode="#,##0_ ;[Red]\-#,##0\ "/>
    <numFmt numFmtId="166" formatCode="#,##0.0000000_ ;[Red]\-#,##0.0000000\ "/>
    <numFmt numFmtId="167" formatCode="#,##0.000000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164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/>
    </xf>
    <xf numFmtId="167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1" fillId="2" borderId="0" xfId="0" applyNumberFormat="1" applyFont="1" applyFill="1" applyBorder="1"/>
    <xf numFmtId="0" fontId="2" fillId="2" borderId="1" xfId="0" applyFont="1" applyFill="1" applyBorder="1" applyAlignment="1">
      <alignment vertical="center" wrapText="1"/>
    </xf>
    <xf numFmtId="167" fontId="2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left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/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1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/>
    </xf>
    <xf numFmtId="0" fontId="1" fillId="2" borderId="0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6"/>
  <sheetViews>
    <sheetView topLeftCell="A19" zoomScale="91" zoomScaleNormal="91" workbookViewId="0">
      <selection activeCell="N8" sqref="N8"/>
    </sheetView>
  </sheetViews>
  <sheetFormatPr defaultRowHeight="15" x14ac:dyDescent="0.25"/>
  <cols>
    <col min="1" max="1" width="41.28515625" style="5" customWidth="1"/>
    <col min="2" max="2" width="15.5703125" style="5" customWidth="1"/>
    <col min="3" max="3" width="15.42578125" style="5" customWidth="1"/>
    <col min="4" max="4" width="9.28515625" style="5" customWidth="1"/>
    <col min="5" max="5" width="10.7109375" style="5" customWidth="1"/>
    <col min="6" max="6" width="12" style="5" customWidth="1"/>
    <col min="7" max="7" width="9.28515625" style="5" customWidth="1"/>
    <col min="8" max="8" width="10.140625" style="5" customWidth="1"/>
    <col min="9" max="9" width="14" style="5" customWidth="1"/>
    <col min="10" max="10" width="12.140625" style="5" bestFit="1" customWidth="1"/>
    <col min="11" max="11" width="10.140625" style="5" customWidth="1"/>
    <col min="12" max="12" width="11.7109375" style="5" customWidth="1"/>
    <col min="13" max="13" width="12.7109375" style="5" customWidth="1"/>
    <col min="14" max="14" width="13.7109375" style="5" customWidth="1"/>
    <col min="15" max="16384" width="9.140625" style="5"/>
  </cols>
  <sheetData>
    <row r="1" spans="1:14" x14ac:dyDescent="0.25">
      <c r="M1" s="32" t="s">
        <v>32</v>
      </c>
      <c r="N1" s="32"/>
    </row>
    <row r="2" spans="1:14" s="23" customFormat="1" ht="63" customHeight="1" x14ac:dyDescent="0.25">
      <c r="A2" s="39" t="s">
        <v>79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</row>
    <row r="3" spans="1:14" ht="90" customHeight="1" x14ac:dyDescent="0.25">
      <c r="A3" s="35" t="s">
        <v>28</v>
      </c>
      <c r="B3" s="35" t="s">
        <v>0</v>
      </c>
      <c r="C3" s="35"/>
      <c r="D3" s="35"/>
      <c r="E3" s="36" t="s">
        <v>1</v>
      </c>
      <c r="F3" s="37"/>
      <c r="G3" s="37"/>
      <c r="H3" s="37"/>
      <c r="I3" s="37"/>
      <c r="J3" s="37"/>
      <c r="K3" s="38"/>
      <c r="L3" s="25" t="s">
        <v>2</v>
      </c>
      <c r="M3" s="25" t="s">
        <v>3</v>
      </c>
      <c r="N3" s="25" t="s">
        <v>4</v>
      </c>
    </row>
    <row r="4" spans="1:14" x14ac:dyDescent="0.25">
      <c r="A4" s="35"/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6"/>
      <c r="M4" s="6"/>
      <c r="N4" s="6"/>
    </row>
    <row r="5" spans="1:14" x14ac:dyDescent="0.25">
      <c r="A5" s="7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  <c r="K5" s="7">
        <v>11</v>
      </c>
      <c r="L5" s="25">
        <v>12</v>
      </c>
      <c r="M5" s="7">
        <v>13</v>
      </c>
      <c r="N5" s="7">
        <v>14</v>
      </c>
    </row>
    <row r="6" spans="1:14" ht="45" x14ac:dyDescent="0.25">
      <c r="A6" s="8" t="s">
        <v>50</v>
      </c>
      <c r="B6" s="1">
        <v>77.709999999999994</v>
      </c>
      <c r="C6" s="1">
        <v>44.65</v>
      </c>
      <c r="D6" s="1">
        <v>0.08</v>
      </c>
      <c r="E6" s="1">
        <v>4.1500000000000004</v>
      </c>
      <c r="F6" s="1">
        <v>5.03</v>
      </c>
      <c r="G6" s="1">
        <v>0</v>
      </c>
      <c r="H6" s="1">
        <v>0.3</v>
      </c>
      <c r="I6" s="1">
        <v>0.12</v>
      </c>
      <c r="J6" s="1">
        <v>8.06</v>
      </c>
      <c r="K6" s="1">
        <v>1.72</v>
      </c>
      <c r="L6" s="1">
        <f>SUM(B6:K6)</f>
        <v>141.82</v>
      </c>
      <c r="M6" s="2">
        <v>1</v>
      </c>
      <c r="N6" s="3">
        <f>' Приложение № 2 2025г'!D6</f>
        <v>0.99360329999999997</v>
      </c>
    </row>
    <row r="7" spans="1:14" ht="57.75" customHeight="1" x14ac:dyDescent="0.25">
      <c r="A7" s="8" t="s">
        <v>51</v>
      </c>
      <c r="B7" s="1">
        <v>77.709999999999994</v>
      </c>
      <c r="C7" s="1">
        <v>81.83</v>
      </c>
      <c r="D7" s="1">
        <v>0.08</v>
      </c>
      <c r="E7" s="1">
        <v>4.1500000000000004</v>
      </c>
      <c r="F7" s="1">
        <v>5.03</v>
      </c>
      <c r="G7" s="1">
        <v>0</v>
      </c>
      <c r="H7" s="1">
        <v>0.3</v>
      </c>
      <c r="I7" s="1">
        <v>0.12</v>
      </c>
      <c r="J7" s="1">
        <v>8.06</v>
      </c>
      <c r="K7" s="1">
        <v>1.72</v>
      </c>
      <c r="L7" s="1">
        <f t="shared" ref="L7:L23" si="0">SUM(B7:K7)</f>
        <v>179.00000000000003</v>
      </c>
      <c r="M7" s="2">
        <v>1</v>
      </c>
      <c r="N7" s="3">
        <f>' Приложение № 2 2025г'!D13</f>
        <v>0.53246579999999999</v>
      </c>
    </row>
    <row r="8" spans="1:14" ht="75" x14ac:dyDescent="0.25">
      <c r="A8" s="8" t="s">
        <v>52</v>
      </c>
      <c r="B8" s="1">
        <v>77.709999999999994</v>
      </c>
      <c r="C8" s="1">
        <v>81.83</v>
      </c>
      <c r="D8" s="1">
        <v>0.08</v>
      </c>
      <c r="E8" s="1">
        <v>4.1500000000000004</v>
      </c>
      <c r="F8" s="1">
        <v>5.03</v>
      </c>
      <c r="G8" s="1">
        <v>0</v>
      </c>
      <c r="H8" s="1">
        <v>0.3</v>
      </c>
      <c r="I8" s="1">
        <v>0.12</v>
      </c>
      <c r="J8" s="1">
        <v>8.06</v>
      </c>
      <c r="K8" s="1">
        <v>1.72</v>
      </c>
      <c r="L8" s="1">
        <f t="shared" ref="L8:L17" si="1">SUM(B8:K8)</f>
        <v>179.00000000000003</v>
      </c>
      <c r="M8" s="2">
        <v>1</v>
      </c>
      <c r="N8" s="3">
        <f>' Приложение № 2 2025г'!D19</f>
        <v>0.61329049999999996</v>
      </c>
    </row>
    <row r="9" spans="1:14" ht="60" x14ac:dyDescent="0.25">
      <c r="A9" s="8" t="s">
        <v>53</v>
      </c>
      <c r="B9" s="1">
        <v>77.709999999999994</v>
      </c>
      <c r="C9" s="1">
        <v>81.83</v>
      </c>
      <c r="D9" s="1">
        <v>0.08</v>
      </c>
      <c r="E9" s="1">
        <v>4.1500000000000004</v>
      </c>
      <c r="F9" s="1">
        <v>5.03</v>
      </c>
      <c r="G9" s="1">
        <v>0</v>
      </c>
      <c r="H9" s="1">
        <v>0.3</v>
      </c>
      <c r="I9" s="1">
        <v>0.12</v>
      </c>
      <c r="J9" s="1">
        <v>8.06</v>
      </c>
      <c r="K9" s="1">
        <v>1.72</v>
      </c>
      <c r="L9" s="1">
        <f t="shared" si="1"/>
        <v>179.00000000000003</v>
      </c>
      <c r="M9" s="2">
        <v>1</v>
      </c>
      <c r="N9" s="3">
        <f>' Приложение № 2 2025г'!D21</f>
        <v>1.8682349</v>
      </c>
    </row>
    <row r="10" spans="1:14" ht="60" x14ac:dyDescent="0.25">
      <c r="A10" s="8" t="s">
        <v>54</v>
      </c>
      <c r="B10" s="1">
        <v>77.709999999999994</v>
      </c>
      <c r="C10" s="1">
        <v>81.83</v>
      </c>
      <c r="D10" s="1">
        <v>0.08</v>
      </c>
      <c r="E10" s="1">
        <v>4.1500000000000004</v>
      </c>
      <c r="F10" s="1">
        <v>5.03</v>
      </c>
      <c r="G10" s="1">
        <v>0</v>
      </c>
      <c r="H10" s="1">
        <v>0.3</v>
      </c>
      <c r="I10" s="1">
        <v>0.12</v>
      </c>
      <c r="J10" s="1">
        <v>8.06</v>
      </c>
      <c r="K10" s="1">
        <v>1.72</v>
      </c>
      <c r="L10" s="1">
        <f t="shared" si="1"/>
        <v>179.00000000000003</v>
      </c>
      <c r="M10" s="2">
        <v>1</v>
      </c>
      <c r="N10" s="3">
        <f>' Приложение № 2 2025г'!D28</f>
        <v>1.1017494000000001</v>
      </c>
    </row>
    <row r="11" spans="1:14" ht="60" x14ac:dyDescent="0.25">
      <c r="A11" s="8" t="s">
        <v>55</v>
      </c>
      <c r="B11" s="1">
        <v>77.709999999999994</v>
      </c>
      <c r="C11" s="1">
        <v>81.83</v>
      </c>
      <c r="D11" s="1">
        <v>0.08</v>
      </c>
      <c r="E11" s="1">
        <v>4.1500000000000004</v>
      </c>
      <c r="F11" s="1">
        <v>5.03</v>
      </c>
      <c r="G11" s="1">
        <v>0</v>
      </c>
      <c r="H11" s="1">
        <v>0.3</v>
      </c>
      <c r="I11" s="1">
        <v>0.12</v>
      </c>
      <c r="J11" s="1">
        <v>8.06</v>
      </c>
      <c r="K11" s="1">
        <v>1.72</v>
      </c>
      <c r="L11" s="1">
        <f t="shared" si="1"/>
        <v>179.00000000000003</v>
      </c>
      <c r="M11" s="2">
        <v>1</v>
      </c>
      <c r="N11" s="3">
        <f>' Приложение № 2 2025г'!D34</f>
        <v>1.0576014</v>
      </c>
    </row>
    <row r="12" spans="1:14" ht="75" x14ac:dyDescent="0.25">
      <c r="A12" s="8" t="s">
        <v>56</v>
      </c>
      <c r="B12" s="1">
        <v>77.709999999999994</v>
      </c>
      <c r="C12" s="1">
        <v>81.83</v>
      </c>
      <c r="D12" s="1">
        <v>0.08</v>
      </c>
      <c r="E12" s="1">
        <v>4.1500000000000004</v>
      </c>
      <c r="F12" s="1">
        <v>5.03</v>
      </c>
      <c r="G12" s="1">
        <v>0</v>
      </c>
      <c r="H12" s="1">
        <v>0.3</v>
      </c>
      <c r="I12" s="1">
        <v>0.12</v>
      </c>
      <c r="J12" s="1">
        <v>8.06</v>
      </c>
      <c r="K12" s="1">
        <v>1.72</v>
      </c>
      <c r="L12" s="1">
        <f t="shared" si="1"/>
        <v>179.00000000000003</v>
      </c>
      <c r="M12" s="2">
        <v>1</v>
      </c>
      <c r="N12" s="3">
        <f>' Приложение № 2 2025г'!D41</f>
        <v>1.2754665999999999</v>
      </c>
    </row>
    <row r="13" spans="1:14" ht="60" x14ac:dyDescent="0.25">
      <c r="A13" s="8" t="s">
        <v>57</v>
      </c>
      <c r="B13" s="1">
        <v>77.709999999999994</v>
      </c>
      <c r="C13" s="1">
        <v>81.83</v>
      </c>
      <c r="D13" s="1">
        <v>0.08</v>
      </c>
      <c r="E13" s="1">
        <v>4.1500000000000004</v>
      </c>
      <c r="F13" s="1">
        <v>5.03</v>
      </c>
      <c r="G13" s="1">
        <v>0</v>
      </c>
      <c r="H13" s="1">
        <v>0.3</v>
      </c>
      <c r="I13" s="1">
        <v>0.12</v>
      </c>
      <c r="J13" s="1">
        <v>8.06</v>
      </c>
      <c r="K13" s="1">
        <v>1.72</v>
      </c>
      <c r="L13" s="1">
        <f t="shared" si="1"/>
        <v>179.00000000000003</v>
      </c>
      <c r="M13" s="2">
        <v>1</v>
      </c>
      <c r="N13" s="3">
        <f>' Приложение № 2 2025г'!D45</f>
        <v>0.93326410000000004</v>
      </c>
    </row>
    <row r="14" spans="1:14" ht="60" x14ac:dyDescent="0.25">
      <c r="A14" s="8" t="s">
        <v>58</v>
      </c>
      <c r="B14" s="1">
        <v>77.709999999999994</v>
      </c>
      <c r="C14" s="1">
        <v>81.83</v>
      </c>
      <c r="D14" s="1">
        <v>0.08</v>
      </c>
      <c r="E14" s="1">
        <v>4.1500000000000004</v>
      </c>
      <c r="F14" s="1">
        <v>5.03</v>
      </c>
      <c r="G14" s="1">
        <v>0</v>
      </c>
      <c r="H14" s="1">
        <v>0.3</v>
      </c>
      <c r="I14" s="1">
        <v>0.12</v>
      </c>
      <c r="J14" s="1">
        <v>8.06</v>
      </c>
      <c r="K14" s="1">
        <v>1.72</v>
      </c>
      <c r="L14" s="1">
        <f t="shared" si="1"/>
        <v>179.00000000000003</v>
      </c>
      <c r="M14" s="2">
        <v>1</v>
      </c>
      <c r="N14" s="3">
        <f>' Приложение № 2 2025г'!D50</f>
        <v>0.78122599999999998</v>
      </c>
    </row>
    <row r="15" spans="1:14" ht="75" x14ac:dyDescent="0.25">
      <c r="A15" s="8" t="s">
        <v>59</v>
      </c>
      <c r="B15" s="1">
        <v>77.709999999999994</v>
      </c>
      <c r="C15" s="1">
        <v>81.83</v>
      </c>
      <c r="D15" s="1">
        <v>0.08</v>
      </c>
      <c r="E15" s="1">
        <v>4.1500000000000004</v>
      </c>
      <c r="F15" s="1">
        <v>5.03</v>
      </c>
      <c r="G15" s="1">
        <v>0</v>
      </c>
      <c r="H15" s="1">
        <v>0.3</v>
      </c>
      <c r="I15" s="1">
        <v>0.12</v>
      </c>
      <c r="J15" s="1">
        <v>8.06</v>
      </c>
      <c r="K15" s="1">
        <v>1.72</v>
      </c>
      <c r="L15" s="1">
        <f t="shared" si="1"/>
        <v>179.00000000000003</v>
      </c>
      <c r="M15" s="2">
        <v>1</v>
      </c>
      <c r="N15" s="3">
        <f>' Приложение № 2 2025г'!D53</f>
        <v>1.2921214999999999</v>
      </c>
    </row>
    <row r="16" spans="1:14" ht="75" x14ac:dyDescent="0.25">
      <c r="A16" s="8" t="s">
        <v>60</v>
      </c>
      <c r="B16" s="1">
        <v>77.709999999999994</v>
      </c>
      <c r="C16" s="1">
        <v>81.83</v>
      </c>
      <c r="D16" s="1">
        <v>0.08</v>
      </c>
      <c r="E16" s="1">
        <v>4.1500000000000004</v>
      </c>
      <c r="F16" s="1">
        <v>5.03</v>
      </c>
      <c r="G16" s="1">
        <v>0</v>
      </c>
      <c r="H16" s="1">
        <v>0.3</v>
      </c>
      <c r="I16" s="1">
        <v>0.12</v>
      </c>
      <c r="J16" s="1">
        <v>8.06</v>
      </c>
      <c r="K16" s="1">
        <v>1.72</v>
      </c>
      <c r="L16" s="1">
        <f t="shared" si="1"/>
        <v>179.00000000000003</v>
      </c>
      <c r="M16" s="2">
        <v>1</v>
      </c>
      <c r="N16" s="3">
        <f>' Приложение № 2 2025г'!D55</f>
        <v>0.53314740000000005</v>
      </c>
    </row>
    <row r="17" spans="1:14" ht="60" x14ac:dyDescent="0.25">
      <c r="A17" s="8" t="s">
        <v>61</v>
      </c>
      <c r="B17" s="1">
        <v>77.709999999999994</v>
      </c>
      <c r="C17" s="1">
        <v>81.83</v>
      </c>
      <c r="D17" s="1">
        <v>0.08</v>
      </c>
      <c r="E17" s="1">
        <v>4.1500000000000004</v>
      </c>
      <c r="F17" s="1">
        <v>5.03</v>
      </c>
      <c r="G17" s="1">
        <v>0</v>
      </c>
      <c r="H17" s="1">
        <v>0.3</v>
      </c>
      <c r="I17" s="1">
        <v>0.12</v>
      </c>
      <c r="J17" s="1">
        <v>8.06</v>
      </c>
      <c r="K17" s="1">
        <v>1.72</v>
      </c>
      <c r="L17" s="1">
        <f t="shared" si="1"/>
        <v>179.00000000000003</v>
      </c>
      <c r="M17" s="2">
        <v>1</v>
      </c>
      <c r="N17" s="3">
        <f>' Приложение № 2 2025г'!D57</f>
        <v>0.5561701</v>
      </c>
    </row>
    <row r="18" spans="1:14" ht="66.75" customHeight="1" x14ac:dyDescent="0.25">
      <c r="A18" s="8" t="s">
        <v>62</v>
      </c>
      <c r="B18" s="1">
        <v>140.07</v>
      </c>
      <c r="C18" s="1">
        <v>4.09</v>
      </c>
      <c r="D18" s="1">
        <v>0</v>
      </c>
      <c r="E18" s="1">
        <v>25</v>
      </c>
      <c r="F18" s="1">
        <v>92.61</v>
      </c>
      <c r="G18" s="1">
        <v>0</v>
      </c>
      <c r="H18" s="1">
        <v>1.94</v>
      </c>
      <c r="I18" s="1">
        <v>0.04</v>
      </c>
      <c r="J18" s="1">
        <v>69.349999999999994</v>
      </c>
      <c r="K18" s="1">
        <v>9.4499999999999993</v>
      </c>
      <c r="L18" s="1">
        <f t="shared" si="0"/>
        <v>342.55</v>
      </c>
      <c r="M18" s="2">
        <v>1</v>
      </c>
      <c r="N18" s="4">
        <f>' Приложение № 2 2025г'!D61</f>
        <v>0.7178428</v>
      </c>
    </row>
    <row r="19" spans="1:14" ht="45" x14ac:dyDescent="0.25">
      <c r="A19" s="8" t="s">
        <v>63</v>
      </c>
      <c r="B19" s="1">
        <v>683.72</v>
      </c>
      <c r="C19" s="1">
        <v>228.49</v>
      </c>
      <c r="D19" s="1">
        <v>218.58</v>
      </c>
      <c r="E19" s="1">
        <v>101.18</v>
      </c>
      <c r="F19" s="1">
        <v>174.86</v>
      </c>
      <c r="G19" s="1">
        <v>5.79</v>
      </c>
      <c r="H19" s="1">
        <v>3.3</v>
      </c>
      <c r="I19" s="1">
        <v>0</v>
      </c>
      <c r="J19" s="1">
        <v>455.82</v>
      </c>
      <c r="K19" s="1">
        <v>50.76</v>
      </c>
      <c r="L19" s="1">
        <f t="shared" si="0"/>
        <v>1922.4999999999998</v>
      </c>
      <c r="M19" s="2">
        <v>1</v>
      </c>
      <c r="N19" s="4">
        <f>' Приложение № 2 2025г'!D63</f>
        <v>1.0622876000000001</v>
      </c>
    </row>
    <row r="20" spans="1:14" ht="45" x14ac:dyDescent="0.25">
      <c r="A20" s="8" t="s">
        <v>63</v>
      </c>
      <c r="B20" s="1">
        <v>683.72</v>
      </c>
      <c r="C20" s="1">
        <v>228.49</v>
      </c>
      <c r="D20" s="1">
        <v>218.58</v>
      </c>
      <c r="E20" s="1">
        <v>101.18</v>
      </c>
      <c r="F20" s="1">
        <v>174.86</v>
      </c>
      <c r="G20" s="1">
        <v>5.79</v>
      </c>
      <c r="H20" s="1">
        <v>3.3</v>
      </c>
      <c r="I20" s="1">
        <v>0</v>
      </c>
      <c r="J20" s="1">
        <v>455.82</v>
      </c>
      <c r="K20" s="1">
        <v>50.76</v>
      </c>
      <c r="L20" s="1">
        <f t="shared" ref="L20" si="2">SUM(B20:K20)</f>
        <v>1922.4999999999998</v>
      </c>
      <c r="M20" s="2">
        <v>2</v>
      </c>
      <c r="N20" s="4">
        <f>' Приложение № 2 2025г'!D65</f>
        <v>1.4745218</v>
      </c>
    </row>
    <row r="21" spans="1:14" ht="45.75" customHeight="1" x14ac:dyDescent="0.25">
      <c r="A21" s="8" t="s">
        <v>64</v>
      </c>
      <c r="B21" s="1">
        <v>188.8</v>
      </c>
      <c r="C21" s="1">
        <v>82.23</v>
      </c>
      <c r="D21" s="1">
        <v>0</v>
      </c>
      <c r="E21" s="1">
        <v>35.15</v>
      </c>
      <c r="F21" s="1">
        <v>38.44</v>
      </c>
      <c r="G21" s="1">
        <v>0</v>
      </c>
      <c r="H21" s="1">
        <v>1.5</v>
      </c>
      <c r="I21" s="1">
        <v>1.2</v>
      </c>
      <c r="J21" s="1">
        <v>125.86</v>
      </c>
      <c r="K21" s="1">
        <v>8.77</v>
      </c>
      <c r="L21" s="1">
        <f t="shared" si="0"/>
        <v>481.95</v>
      </c>
      <c r="M21" s="2">
        <v>1</v>
      </c>
      <c r="N21" s="4">
        <f>' Приложение № 2 2025г'!D71</f>
        <v>0.65867960000000003</v>
      </c>
    </row>
    <row r="22" spans="1:14" ht="85.5" customHeight="1" x14ac:dyDescent="0.25">
      <c r="A22" s="8" t="s">
        <v>65</v>
      </c>
      <c r="B22" s="1">
        <v>1590391.44</v>
      </c>
      <c r="C22" s="1">
        <v>96477.27</v>
      </c>
      <c r="D22" s="1">
        <v>0</v>
      </c>
      <c r="E22" s="1">
        <v>569543.82999999996</v>
      </c>
      <c r="F22" s="1">
        <v>845686.61</v>
      </c>
      <c r="G22" s="1">
        <v>0</v>
      </c>
      <c r="H22" s="1">
        <v>13536.74</v>
      </c>
      <c r="I22" s="1">
        <v>0</v>
      </c>
      <c r="J22" s="1">
        <v>1060260.96</v>
      </c>
      <c r="K22" s="1">
        <v>162379.32</v>
      </c>
      <c r="L22" s="1">
        <f>SUM(B22:K22)</f>
        <v>4338276.17</v>
      </c>
      <c r="M22" s="2">
        <v>1</v>
      </c>
      <c r="N22" s="3">
        <f>' Приложение № 2 2025г'!D67</f>
        <v>1.2784513</v>
      </c>
    </row>
    <row r="23" spans="1:14" ht="51.75" customHeight="1" x14ac:dyDescent="0.25">
      <c r="A23" s="8" t="s">
        <v>66</v>
      </c>
      <c r="B23" s="1">
        <v>60000</v>
      </c>
      <c r="C23" s="1">
        <v>13613.64</v>
      </c>
      <c r="D23" s="1">
        <v>0</v>
      </c>
      <c r="E23" s="1">
        <v>156624.54999999999</v>
      </c>
      <c r="F23" s="1">
        <v>232563.82</v>
      </c>
      <c r="G23" s="1">
        <v>0</v>
      </c>
      <c r="H23" s="1">
        <v>3722.6</v>
      </c>
      <c r="I23" s="1">
        <v>0</v>
      </c>
      <c r="J23" s="1">
        <v>291571.76</v>
      </c>
      <c r="K23" s="1">
        <v>44654.32</v>
      </c>
      <c r="L23" s="1">
        <f t="shared" si="0"/>
        <v>802750.69</v>
      </c>
      <c r="M23" s="2">
        <v>1</v>
      </c>
      <c r="N23" s="3">
        <f>' Приложение № 2 2025г'!D69</f>
        <v>0.18035290000000001</v>
      </c>
    </row>
    <row r="24" spans="1:14" ht="60" hidden="1" x14ac:dyDescent="0.25">
      <c r="A24" s="8" t="s">
        <v>48</v>
      </c>
      <c r="B24" s="1">
        <v>1552887.9479090911</v>
      </c>
      <c r="C24" s="1">
        <v>201379.45227272727</v>
      </c>
      <c r="D24" s="1">
        <v>0</v>
      </c>
      <c r="E24" s="1">
        <v>609399</v>
      </c>
      <c r="F24" s="31">
        <v>464249.42</v>
      </c>
      <c r="G24" s="1">
        <v>0</v>
      </c>
      <c r="H24" s="1">
        <v>20488.554090909092</v>
      </c>
      <c r="I24" s="1">
        <v>3173.6727272727276</v>
      </c>
      <c r="J24" s="1">
        <v>1033369.54</v>
      </c>
      <c r="K24" s="31">
        <v>295712.8</v>
      </c>
      <c r="L24" s="1">
        <f>B24+C24+D24+E24+F24+G24+H24+I24+J24+K24</f>
        <v>4180660.3870000001</v>
      </c>
      <c r="M24" s="2">
        <v>1</v>
      </c>
      <c r="N24" s="3">
        <f>' Приложение № 2 2025г'!D73</f>
        <v>1.3947086</v>
      </c>
    </row>
    <row r="25" spans="1:14" ht="15" customHeight="1" x14ac:dyDescent="0.25">
      <c r="A25" s="42" t="s">
        <v>29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</row>
    <row r="26" spans="1:14" ht="11.25" customHeight="1" x14ac:dyDescent="0.25"/>
    <row r="27" spans="1:14" x14ac:dyDescent="0.25">
      <c r="A27" s="40" t="s">
        <v>26</v>
      </c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</row>
    <row r="28" spans="1:14" x14ac:dyDescent="0.25">
      <c r="A28" s="41" t="s">
        <v>15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</row>
    <row r="29" spans="1:14" x14ac:dyDescent="0.25">
      <c r="A29" s="33" t="s">
        <v>16</v>
      </c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</row>
    <row r="30" spans="1:14" x14ac:dyDescent="0.25">
      <c r="A30" s="33" t="s">
        <v>17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</row>
    <row r="31" spans="1:14" x14ac:dyDescent="0.25">
      <c r="A31" s="33" t="s">
        <v>18</v>
      </c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</row>
    <row r="32" spans="1:14" x14ac:dyDescent="0.25">
      <c r="A32" s="33" t="s">
        <v>19</v>
      </c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</row>
    <row r="33" spans="1:14" x14ac:dyDescent="0.25">
      <c r="A33" s="33" t="s">
        <v>20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</row>
    <row r="34" spans="1:14" x14ac:dyDescent="0.25">
      <c r="A34" s="33" t="s">
        <v>21</v>
      </c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</row>
    <row r="35" spans="1:14" x14ac:dyDescent="0.25">
      <c r="A35" s="34" t="s">
        <v>27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</row>
    <row r="36" spans="1:14" x14ac:dyDescent="0.25">
      <c r="A36" s="33" t="s">
        <v>22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</row>
  </sheetData>
  <mergeCells count="16">
    <mergeCell ref="M1:N1"/>
    <mergeCell ref="A34:N34"/>
    <mergeCell ref="A35:N35"/>
    <mergeCell ref="A36:N36"/>
    <mergeCell ref="A33:N33"/>
    <mergeCell ref="B3:D3"/>
    <mergeCell ref="A3:A4"/>
    <mergeCell ref="E3:K3"/>
    <mergeCell ref="A2:N2"/>
    <mergeCell ref="A27:N27"/>
    <mergeCell ref="A28:N28"/>
    <mergeCell ref="A29:N29"/>
    <mergeCell ref="A30:N30"/>
    <mergeCell ref="A31:N31"/>
    <mergeCell ref="A32:N32"/>
    <mergeCell ref="A25:N25"/>
  </mergeCells>
  <pageMargins left="0.7" right="0.7" top="0.75" bottom="0.75" header="0.3" footer="0.3"/>
  <pageSetup paperSize="9"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75"/>
  <sheetViews>
    <sheetView topLeftCell="A64" workbookViewId="0">
      <selection activeCell="D48" sqref="D48"/>
    </sheetView>
  </sheetViews>
  <sheetFormatPr defaultRowHeight="15" x14ac:dyDescent="0.25"/>
  <cols>
    <col min="1" max="1" width="40.7109375" style="5" customWidth="1"/>
    <col min="2" max="2" width="18.28515625" style="5" customWidth="1"/>
    <col min="3" max="3" width="16.5703125" style="5" customWidth="1"/>
    <col min="4" max="4" width="18.140625" style="5" customWidth="1"/>
    <col min="5" max="5" width="15.85546875" style="5" customWidth="1"/>
    <col min="6" max="16384" width="9.140625" style="5"/>
  </cols>
  <sheetData>
    <row r="1" spans="1:7" x14ac:dyDescent="0.25">
      <c r="E1" s="24" t="s">
        <v>31</v>
      </c>
    </row>
    <row r="2" spans="1:7" s="18" customFormat="1" ht="47.25" customHeight="1" x14ac:dyDescent="0.25">
      <c r="A2" s="43" t="s">
        <v>80</v>
      </c>
      <c r="B2" s="43"/>
      <c r="C2" s="43"/>
      <c r="D2" s="43"/>
      <c r="E2" s="43"/>
    </row>
    <row r="3" spans="1:7" s="19" customFormat="1" ht="15.75" x14ac:dyDescent="0.25">
      <c r="B3" s="10"/>
      <c r="C3" s="10"/>
      <c r="D3" s="10"/>
      <c r="E3" s="10"/>
    </row>
    <row r="4" spans="1:7" ht="135.75" customHeight="1" x14ac:dyDescent="0.25">
      <c r="A4" s="25" t="s">
        <v>30</v>
      </c>
      <c r="B4" s="25" t="s">
        <v>23</v>
      </c>
      <c r="C4" s="25" t="s">
        <v>24</v>
      </c>
      <c r="D4" s="25" t="s">
        <v>25</v>
      </c>
      <c r="E4" s="25" t="s">
        <v>44</v>
      </c>
      <c r="G4" s="20"/>
    </row>
    <row r="5" spans="1:7" s="19" customFormat="1" x14ac:dyDescent="0.25">
      <c r="A5" s="25">
        <v>1</v>
      </c>
      <c r="B5" s="7">
        <v>2</v>
      </c>
      <c r="C5" s="7">
        <v>3</v>
      </c>
      <c r="D5" s="7">
        <v>4</v>
      </c>
      <c r="E5" s="7" t="s">
        <v>45</v>
      </c>
    </row>
    <row r="6" spans="1:7" ht="42.75" x14ac:dyDescent="0.25">
      <c r="A6" s="12" t="s">
        <v>50</v>
      </c>
      <c r="B6" s="9">
        <v>141.82</v>
      </c>
      <c r="C6" s="9">
        <v>1</v>
      </c>
      <c r="D6" s="13">
        <v>0.99360329999999997</v>
      </c>
      <c r="E6" s="9">
        <f>B6*C6*D6</f>
        <v>140.91282000599998</v>
      </c>
    </row>
    <row r="7" spans="1:7" x14ac:dyDescent="0.25">
      <c r="A7" s="14" t="s">
        <v>33</v>
      </c>
      <c r="B7" s="1">
        <v>141.82</v>
      </c>
      <c r="C7" s="1">
        <v>1</v>
      </c>
      <c r="D7" s="4">
        <v>1.6681801999999999</v>
      </c>
      <c r="E7" s="1">
        <f t="shared" ref="E7:E37" si="0">B7*C7*D7</f>
        <v>236.58131596399997</v>
      </c>
    </row>
    <row r="8" spans="1:7" x14ac:dyDescent="0.25">
      <c r="A8" s="15" t="s">
        <v>34</v>
      </c>
      <c r="B8" s="1">
        <v>141.82</v>
      </c>
      <c r="C8" s="1">
        <v>1</v>
      </c>
      <c r="D8" s="4">
        <v>0.74323589999999995</v>
      </c>
      <c r="E8" s="1">
        <f t="shared" si="0"/>
        <v>105.40571533799999</v>
      </c>
    </row>
    <row r="9" spans="1:7" x14ac:dyDescent="0.25">
      <c r="A9" s="15" t="s">
        <v>35</v>
      </c>
      <c r="B9" s="1">
        <v>141.82</v>
      </c>
      <c r="C9" s="1">
        <v>1</v>
      </c>
      <c r="D9" s="4">
        <v>1.9549255999999999</v>
      </c>
      <c r="E9" s="1">
        <f t="shared" si="0"/>
        <v>277.24754859199999</v>
      </c>
    </row>
    <row r="10" spans="1:7" x14ac:dyDescent="0.25">
      <c r="A10" s="14" t="s">
        <v>36</v>
      </c>
      <c r="B10" s="1">
        <v>141.82</v>
      </c>
      <c r="C10" s="1">
        <v>1</v>
      </c>
      <c r="D10" s="4">
        <v>0.71575750000000005</v>
      </c>
      <c r="E10" s="1">
        <f t="shared" si="0"/>
        <v>101.50872864999999</v>
      </c>
    </row>
    <row r="11" spans="1:7" x14ac:dyDescent="0.25">
      <c r="A11" s="14" t="s">
        <v>37</v>
      </c>
      <c r="B11" s="1">
        <v>141.82</v>
      </c>
      <c r="C11" s="1">
        <v>1</v>
      </c>
      <c r="D11" s="4">
        <v>1.1308088999999999</v>
      </c>
      <c r="E11" s="1">
        <f t="shared" si="0"/>
        <v>160.37131819799998</v>
      </c>
    </row>
    <row r="12" spans="1:7" x14ac:dyDescent="0.25">
      <c r="A12" s="14" t="s">
        <v>38</v>
      </c>
      <c r="B12" s="1">
        <v>141.82</v>
      </c>
      <c r="C12" s="1">
        <v>1</v>
      </c>
      <c r="D12" s="4">
        <v>0.64302559999999997</v>
      </c>
      <c r="E12" s="1">
        <f t="shared" si="0"/>
        <v>91.193890591999988</v>
      </c>
    </row>
    <row r="13" spans="1:7" ht="57" x14ac:dyDescent="0.25">
      <c r="A13" s="12" t="s">
        <v>67</v>
      </c>
      <c r="B13" s="9">
        <v>179</v>
      </c>
      <c r="C13" s="9">
        <v>1</v>
      </c>
      <c r="D13" s="13">
        <v>0.53246579999999999</v>
      </c>
      <c r="E13" s="9">
        <f t="shared" si="0"/>
        <v>95.311378199999993</v>
      </c>
    </row>
    <row r="14" spans="1:7" x14ac:dyDescent="0.25">
      <c r="A14" s="15" t="s">
        <v>34</v>
      </c>
      <c r="B14" s="1">
        <v>179</v>
      </c>
      <c r="C14" s="1">
        <v>1</v>
      </c>
      <c r="D14" s="4">
        <v>0.61445629999999996</v>
      </c>
      <c r="E14" s="1">
        <f t="shared" si="0"/>
        <v>109.98767769999999</v>
      </c>
    </row>
    <row r="15" spans="1:7" x14ac:dyDescent="0.25">
      <c r="A15" s="14" t="s">
        <v>36</v>
      </c>
      <c r="B15" s="1">
        <v>179</v>
      </c>
      <c r="C15" s="1">
        <v>1</v>
      </c>
      <c r="D15" s="4">
        <v>0.55234260000000002</v>
      </c>
      <c r="E15" s="1">
        <f>B15*C15*D15</f>
        <v>98.869325400000008</v>
      </c>
    </row>
    <row r="16" spans="1:7" x14ac:dyDescent="0.25">
      <c r="A16" s="14" t="s">
        <v>37</v>
      </c>
      <c r="B16" s="1">
        <v>179</v>
      </c>
      <c r="C16" s="1">
        <v>1</v>
      </c>
      <c r="D16" s="4">
        <v>0.91665589999999997</v>
      </c>
      <c r="E16" s="1">
        <f t="shared" si="0"/>
        <v>164.08140609999998</v>
      </c>
    </row>
    <row r="17" spans="1:5" x14ac:dyDescent="0.25">
      <c r="A17" s="14" t="s">
        <v>38</v>
      </c>
      <c r="B17" s="1">
        <v>179</v>
      </c>
      <c r="C17" s="1">
        <v>1</v>
      </c>
      <c r="D17" s="4">
        <v>0.51675859999999996</v>
      </c>
      <c r="E17" s="1">
        <f t="shared" si="0"/>
        <v>92.499789399999997</v>
      </c>
    </row>
    <row r="18" spans="1:5" x14ac:dyDescent="0.25">
      <c r="A18" s="14" t="s">
        <v>39</v>
      </c>
      <c r="B18" s="1">
        <v>179</v>
      </c>
      <c r="C18" s="1">
        <v>1</v>
      </c>
      <c r="D18" s="4">
        <v>0.43195359999999999</v>
      </c>
      <c r="E18" s="1">
        <f t="shared" si="0"/>
        <v>77.319694400000003</v>
      </c>
    </row>
    <row r="19" spans="1:5" ht="71.25" x14ac:dyDescent="0.25">
      <c r="A19" s="12" t="s">
        <v>68</v>
      </c>
      <c r="B19" s="9">
        <v>179</v>
      </c>
      <c r="C19" s="9">
        <v>1</v>
      </c>
      <c r="D19" s="13">
        <v>0.61329049999999996</v>
      </c>
      <c r="E19" s="9">
        <f>B19*C19*D19</f>
        <v>109.7789995</v>
      </c>
    </row>
    <row r="20" spans="1:5" x14ac:dyDescent="0.25">
      <c r="A20" s="15" t="s">
        <v>34</v>
      </c>
      <c r="B20" s="1">
        <v>179</v>
      </c>
      <c r="C20" s="1">
        <v>1</v>
      </c>
      <c r="D20" s="4">
        <v>0.61329049999999996</v>
      </c>
      <c r="E20" s="1">
        <f>B20*C20*D20</f>
        <v>109.7789995</v>
      </c>
    </row>
    <row r="21" spans="1:5" ht="57" x14ac:dyDescent="0.25">
      <c r="A21" s="12" t="s">
        <v>69</v>
      </c>
      <c r="B21" s="9">
        <v>179</v>
      </c>
      <c r="C21" s="9">
        <v>1</v>
      </c>
      <c r="D21" s="13">
        <v>1.8682349</v>
      </c>
      <c r="E21" s="9">
        <f t="shared" si="0"/>
        <v>334.4140471</v>
      </c>
    </row>
    <row r="22" spans="1:5" x14ac:dyDescent="0.25">
      <c r="A22" s="14" t="s">
        <v>33</v>
      </c>
      <c r="B22" s="1">
        <v>179</v>
      </c>
      <c r="C22" s="1">
        <v>1</v>
      </c>
      <c r="D22" s="4">
        <v>1.8679412</v>
      </c>
      <c r="E22" s="1">
        <f t="shared" si="0"/>
        <v>334.3614748</v>
      </c>
    </row>
    <row r="23" spans="1:5" x14ac:dyDescent="0.25">
      <c r="A23" s="15" t="s">
        <v>34</v>
      </c>
      <c r="B23" s="1">
        <v>179</v>
      </c>
      <c r="C23" s="1">
        <v>1</v>
      </c>
      <c r="D23" s="4">
        <v>2.1138661000000001</v>
      </c>
      <c r="E23" s="1">
        <f t="shared" si="0"/>
        <v>378.38203190000002</v>
      </c>
    </row>
    <row r="24" spans="1:5" x14ac:dyDescent="0.25">
      <c r="A24" s="15" t="s">
        <v>35</v>
      </c>
      <c r="B24" s="1">
        <v>179</v>
      </c>
      <c r="C24" s="1">
        <v>1</v>
      </c>
      <c r="D24" s="4">
        <v>2.9076289000000002</v>
      </c>
      <c r="E24" s="1">
        <f t="shared" si="0"/>
        <v>520.46557310000003</v>
      </c>
    </row>
    <row r="25" spans="1:5" x14ac:dyDescent="0.25">
      <c r="A25" s="14" t="s">
        <v>36</v>
      </c>
      <c r="B25" s="1">
        <v>179</v>
      </c>
      <c r="C25" s="1">
        <v>1</v>
      </c>
      <c r="D25" s="4">
        <v>1.3225865000000001</v>
      </c>
      <c r="E25" s="1">
        <f t="shared" si="0"/>
        <v>236.74298350000001</v>
      </c>
    </row>
    <row r="26" spans="1:5" x14ac:dyDescent="0.25">
      <c r="A26" s="14" t="s">
        <v>37</v>
      </c>
      <c r="B26" s="1">
        <v>179</v>
      </c>
      <c r="C26" s="1">
        <v>1</v>
      </c>
      <c r="D26" s="4">
        <v>1.445535</v>
      </c>
      <c r="E26" s="1">
        <f t="shared" si="0"/>
        <v>258.750765</v>
      </c>
    </row>
    <row r="27" spans="1:5" x14ac:dyDescent="0.25">
      <c r="A27" s="16" t="s">
        <v>38</v>
      </c>
      <c r="B27" s="1">
        <v>179</v>
      </c>
      <c r="C27" s="1">
        <v>1</v>
      </c>
      <c r="D27" s="4">
        <v>1.1476309</v>
      </c>
      <c r="E27" s="1">
        <f t="shared" si="0"/>
        <v>205.42593110000001</v>
      </c>
    </row>
    <row r="28" spans="1:5" ht="71.25" x14ac:dyDescent="0.25">
      <c r="A28" s="12" t="s">
        <v>70</v>
      </c>
      <c r="B28" s="9">
        <v>179</v>
      </c>
      <c r="C28" s="9">
        <v>1</v>
      </c>
      <c r="D28" s="13">
        <v>1.1017494000000001</v>
      </c>
      <c r="E28" s="9">
        <f t="shared" si="0"/>
        <v>197.21314260000003</v>
      </c>
    </row>
    <row r="29" spans="1:5" x14ac:dyDescent="0.25">
      <c r="A29" s="14" t="s">
        <v>33</v>
      </c>
      <c r="B29" s="1">
        <v>179</v>
      </c>
      <c r="C29" s="1">
        <v>1</v>
      </c>
      <c r="D29" s="4">
        <v>1.3721498999999999</v>
      </c>
      <c r="E29" s="1">
        <f t="shared" si="0"/>
        <v>245.61483209999997</v>
      </c>
    </row>
    <row r="30" spans="1:5" x14ac:dyDescent="0.25">
      <c r="A30" s="15" t="s">
        <v>34</v>
      </c>
      <c r="B30" s="1">
        <v>179</v>
      </c>
      <c r="C30" s="1">
        <v>1</v>
      </c>
      <c r="D30" s="4">
        <v>0.56597299999999995</v>
      </c>
      <c r="E30" s="1">
        <f t="shared" si="0"/>
        <v>101.30916699999999</v>
      </c>
    </row>
    <row r="31" spans="1:5" x14ac:dyDescent="0.25">
      <c r="A31" s="14" t="s">
        <v>37</v>
      </c>
      <c r="B31" s="1">
        <v>179</v>
      </c>
      <c r="C31" s="1">
        <v>1</v>
      </c>
      <c r="D31" s="4">
        <v>0.96191519999999997</v>
      </c>
      <c r="E31" s="1">
        <f t="shared" si="0"/>
        <v>172.1828208</v>
      </c>
    </row>
    <row r="32" spans="1:5" x14ac:dyDescent="0.25">
      <c r="A32" s="14" t="s">
        <v>38</v>
      </c>
      <c r="B32" s="1">
        <v>179</v>
      </c>
      <c r="C32" s="1">
        <v>1</v>
      </c>
      <c r="D32" s="4">
        <v>0</v>
      </c>
      <c r="E32" s="1">
        <f t="shared" si="0"/>
        <v>0</v>
      </c>
    </row>
    <row r="33" spans="1:5" x14ac:dyDescent="0.25">
      <c r="A33" s="15" t="s">
        <v>35</v>
      </c>
      <c r="B33" s="1">
        <v>179</v>
      </c>
      <c r="C33" s="1">
        <v>1</v>
      </c>
      <c r="D33" s="4">
        <v>1.5437295</v>
      </c>
      <c r="E33" s="1">
        <f t="shared" si="0"/>
        <v>276.32758050000001</v>
      </c>
    </row>
    <row r="34" spans="1:5" ht="71.25" x14ac:dyDescent="0.25">
      <c r="A34" s="12" t="s">
        <v>71</v>
      </c>
      <c r="B34" s="9">
        <v>179</v>
      </c>
      <c r="C34" s="9">
        <v>1</v>
      </c>
      <c r="D34" s="13">
        <v>1.0576014</v>
      </c>
      <c r="E34" s="9">
        <f t="shared" si="0"/>
        <v>189.3106506</v>
      </c>
    </row>
    <row r="35" spans="1:5" x14ac:dyDescent="0.25">
      <c r="A35" s="14" t="s">
        <v>33</v>
      </c>
      <c r="B35" s="1">
        <v>179</v>
      </c>
      <c r="C35" s="1">
        <v>1</v>
      </c>
      <c r="D35" s="4">
        <v>1.2694049999999999</v>
      </c>
      <c r="E35" s="1">
        <f t="shared" si="0"/>
        <v>227.22349499999999</v>
      </c>
    </row>
    <row r="36" spans="1:5" x14ac:dyDescent="0.25">
      <c r="A36" s="15" t="s">
        <v>34</v>
      </c>
      <c r="B36" s="1">
        <v>179</v>
      </c>
      <c r="C36" s="1">
        <v>1</v>
      </c>
      <c r="D36" s="4">
        <v>0.59232090000000004</v>
      </c>
      <c r="E36" s="1">
        <f t="shared" si="0"/>
        <v>106.02544110000001</v>
      </c>
    </row>
    <row r="37" spans="1:5" x14ac:dyDescent="0.25">
      <c r="A37" s="15" t="s">
        <v>35</v>
      </c>
      <c r="B37" s="1">
        <v>179</v>
      </c>
      <c r="C37" s="1">
        <v>1</v>
      </c>
      <c r="D37" s="4">
        <v>1.550341</v>
      </c>
      <c r="E37" s="1">
        <f t="shared" si="0"/>
        <v>277.51103899999998</v>
      </c>
    </row>
    <row r="38" spans="1:5" x14ac:dyDescent="0.25">
      <c r="A38" s="14" t="s">
        <v>36</v>
      </c>
      <c r="B38" s="1">
        <v>179</v>
      </c>
      <c r="C38" s="1">
        <v>1</v>
      </c>
      <c r="D38" s="4">
        <v>0.55446790000000001</v>
      </c>
      <c r="E38" s="1">
        <f t="shared" ref="E38:E62" si="1">B38*C38*D38</f>
        <v>99.249754100000004</v>
      </c>
    </row>
    <row r="39" spans="1:5" x14ac:dyDescent="0.25">
      <c r="A39" s="14" t="s">
        <v>37</v>
      </c>
      <c r="B39" s="1">
        <v>179</v>
      </c>
      <c r="C39" s="1">
        <v>1</v>
      </c>
      <c r="D39" s="4">
        <v>0.95434330000000001</v>
      </c>
      <c r="E39" s="1">
        <f t="shared" si="1"/>
        <v>170.82745070000001</v>
      </c>
    </row>
    <row r="40" spans="1:5" x14ac:dyDescent="0.25">
      <c r="A40" s="14" t="s">
        <v>38</v>
      </c>
      <c r="B40" s="1">
        <v>179</v>
      </c>
      <c r="C40" s="1">
        <v>1</v>
      </c>
      <c r="D40" s="4">
        <v>0.52402979999999999</v>
      </c>
      <c r="E40" s="1">
        <f t="shared" si="1"/>
        <v>93.801334199999999</v>
      </c>
    </row>
    <row r="41" spans="1:5" ht="71.25" x14ac:dyDescent="0.25">
      <c r="A41" s="12" t="s">
        <v>72</v>
      </c>
      <c r="B41" s="9">
        <v>179</v>
      </c>
      <c r="C41" s="9">
        <v>1</v>
      </c>
      <c r="D41" s="13">
        <v>1.2754665999999999</v>
      </c>
      <c r="E41" s="9">
        <f t="shared" si="1"/>
        <v>228.30852139999999</v>
      </c>
    </row>
    <row r="42" spans="1:5" x14ac:dyDescent="0.25">
      <c r="A42" s="14" t="s">
        <v>33</v>
      </c>
      <c r="B42" s="1">
        <v>179</v>
      </c>
      <c r="C42" s="1">
        <v>1</v>
      </c>
      <c r="D42" s="4">
        <v>1.26014</v>
      </c>
      <c r="E42" s="1">
        <f t="shared" si="1"/>
        <v>225.56506000000002</v>
      </c>
    </row>
    <row r="43" spans="1:5" x14ac:dyDescent="0.25">
      <c r="A43" s="15" t="s">
        <v>34</v>
      </c>
      <c r="B43" s="1">
        <v>179</v>
      </c>
      <c r="C43" s="1">
        <v>1</v>
      </c>
      <c r="D43" s="4">
        <v>0.72752760000000005</v>
      </c>
      <c r="E43" s="1">
        <f t="shared" si="1"/>
        <v>130.22744040000001</v>
      </c>
    </row>
    <row r="44" spans="1:5" x14ac:dyDescent="0.25">
      <c r="A44" s="15" t="s">
        <v>35</v>
      </c>
      <c r="B44" s="1">
        <v>179</v>
      </c>
      <c r="C44" s="1">
        <v>1</v>
      </c>
      <c r="D44" s="4">
        <v>1.5474819</v>
      </c>
      <c r="E44" s="1">
        <f t="shared" si="1"/>
        <v>276.99926010000001</v>
      </c>
    </row>
    <row r="45" spans="1:5" ht="57" x14ac:dyDescent="0.25">
      <c r="A45" s="12" t="s">
        <v>73</v>
      </c>
      <c r="B45" s="9">
        <v>179</v>
      </c>
      <c r="C45" s="9">
        <v>1</v>
      </c>
      <c r="D45" s="13">
        <v>0.93326410000000004</v>
      </c>
      <c r="E45" s="9">
        <f t="shared" si="1"/>
        <v>167.0542739</v>
      </c>
    </row>
    <row r="46" spans="1:5" ht="18" customHeight="1" x14ac:dyDescent="0.25">
      <c r="A46" s="28" t="s">
        <v>36</v>
      </c>
      <c r="B46" s="1">
        <v>179</v>
      </c>
      <c r="C46" s="1">
        <v>1</v>
      </c>
      <c r="D46" s="4">
        <v>0.55315429999999999</v>
      </c>
      <c r="E46" s="1">
        <f t="shared" si="1"/>
        <v>99.014619699999997</v>
      </c>
    </row>
    <row r="47" spans="1:5" ht="18" customHeight="1" x14ac:dyDescent="0.25">
      <c r="A47" s="14" t="s">
        <v>37</v>
      </c>
      <c r="B47" s="1">
        <v>179</v>
      </c>
      <c r="C47" s="1">
        <v>1</v>
      </c>
      <c r="D47" s="4">
        <v>0</v>
      </c>
      <c r="E47" s="1">
        <f t="shared" ref="E47" si="2">B47*C47*D47</f>
        <v>0</v>
      </c>
    </row>
    <row r="48" spans="1:5" ht="18" customHeight="1" x14ac:dyDescent="0.25">
      <c r="A48" s="27" t="s">
        <v>34</v>
      </c>
      <c r="B48" s="1">
        <v>179</v>
      </c>
      <c r="C48" s="1">
        <v>1</v>
      </c>
      <c r="D48" s="4">
        <v>0.57616509999999999</v>
      </c>
      <c r="E48" s="1">
        <f>B48*C48*D48</f>
        <v>103.1335529</v>
      </c>
    </row>
    <row r="49" spans="1:5" ht="18" customHeight="1" x14ac:dyDescent="0.25">
      <c r="A49" s="27" t="s">
        <v>35</v>
      </c>
      <c r="B49" s="1">
        <v>179</v>
      </c>
      <c r="C49" s="1">
        <v>1</v>
      </c>
      <c r="D49" s="4">
        <v>1.5475604999999999</v>
      </c>
      <c r="E49" s="1">
        <f>B49*C49*D49</f>
        <v>277.0133295</v>
      </c>
    </row>
    <row r="50" spans="1:5" ht="71.25" x14ac:dyDescent="0.25">
      <c r="A50" s="12" t="s">
        <v>74</v>
      </c>
      <c r="B50" s="9">
        <v>179</v>
      </c>
      <c r="C50" s="9">
        <v>1</v>
      </c>
      <c r="D50" s="13">
        <v>0.78122599999999998</v>
      </c>
      <c r="E50" s="9">
        <f t="shared" si="1"/>
        <v>139.83945399999999</v>
      </c>
    </row>
    <row r="51" spans="1:5" x14ac:dyDescent="0.25">
      <c r="A51" s="14" t="s">
        <v>33</v>
      </c>
      <c r="B51" s="1">
        <v>179</v>
      </c>
      <c r="C51" s="1">
        <v>1</v>
      </c>
      <c r="D51" s="4">
        <v>0.93415879999999996</v>
      </c>
      <c r="E51" s="1">
        <f>B51*C51*D51</f>
        <v>167.21442519999999</v>
      </c>
    </row>
    <row r="52" spans="1:5" x14ac:dyDescent="0.25">
      <c r="A52" s="27" t="s">
        <v>35</v>
      </c>
      <c r="B52" s="1">
        <v>179</v>
      </c>
      <c r="C52" s="1">
        <v>1</v>
      </c>
      <c r="D52" s="4">
        <v>0.66299189999999997</v>
      </c>
      <c r="E52" s="1">
        <f>B52*C52*D52</f>
        <v>118.6755501</v>
      </c>
    </row>
    <row r="53" spans="1:5" ht="71.25" x14ac:dyDescent="0.25">
      <c r="A53" s="12" t="s">
        <v>75</v>
      </c>
      <c r="B53" s="9">
        <v>179</v>
      </c>
      <c r="C53" s="9">
        <v>1</v>
      </c>
      <c r="D53" s="13">
        <v>1.2921214999999999</v>
      </c>
      <c r="E53" s="9">
        <f t="shared" si="1"/>
        <v>231.28974849999997</v>
      </c>
    </row>
    <row r="54" spans="1:5" x14ac:dyDescent="0.25">
      <c r="A54" s="14" t="s">
        <v>33</v>
      </c>
      <c r="B54" s="1">
        <v>179</v>
      </c>
      <c r="C54" s="1">
        <v>1</v>
      </c>
      <c r="D54" s="4">
        <v>1.2921214999999999</v>
      </c>
      <c r="E54" s="1">
        <f t="shared" si="1"/>
        <v>231.28974849999997</v>
      </c>
    </row>
    <row r="55" spans="1:5" ht="55.5" customHeight="1" x14ac:dyDescent="0.25">
      <c r="A55" s="12" t="s">
        <v>76</v>
      </c>
      <c r="B55" s="9">
        <v>179</v>
      </c>
      <c r="C55" s="9">
        <v>1</v>
      </c>
      <c r="D55" s="13">
        <v>0.53314740000000005</v>
      </c>
      <c r="E55" s="9">
        <f t="shared" si="1"/>
        <v>95.433384600000011</v>
      </c>
    </row>
    <row r="56" spans="1:5" x14ac:dyDescent="0.25">
      <c r="A56" s="14" t="s">
        <v>38</v>
      </c>
      <c r="B56" s="1">
        <v>179</v>
      </c>
      <c r="C56" s="1">
        <v>1</v>
      </c>
      <c r="D56" s="4">
        <v>0.53314740000000005</v>
      </c>
      <c r="E56" s="1">
        <f t="shared" si="1"/>
        <v>95.433384600000011</v>
      </c>
    </row>
    <row r="57" spans="1:5" ht="71.25" x14ac:dyDescent="0.25">
      <c r="A57" s="12" t="s">
        <v>77</v>
      </c>
      <c r="B57" s="9">
        <v>179</v>
      </c>
      <c r="C57" s="9">
        <v>1</v>
      </c>
      <c r="D57" s="13">
        <v>0.5561701</v>
      </c>
      <c r="E57" s="9">
        <f t="shared" si="1"/>
        <v>99.5544479</v>
      </c>
    </row>
    <row r="58" spans="1:5" x14ac:dyDescent="0.25">
      <c r="A58" s="15" t="s">
        <v>34</v>
      </c>
      <c r="B58" s="1">
        <v>179</v>
      </c>
      <c r="C58" s="1">
        <v>1</v>
      </c>
      <c r="D58" s="4">
        <v>0.60431449999999998</v>
      </c>
      <c r="E58" s="1">
        <f>B58*C58*D58</f>
        <v>108.17229549999999</v>
      </c>
    </row>
    <row r="59" spans="1:5" x14ac:dyDescent="0.25">
      <c r="A59" s="14" t="s">
        <v>38</v>
      </c>
      <c r="B59" s="1">
        <v>179</v>
      </c>
      <c r="C59" s="1">
        <v>1</v>
      </c>
      <c r="D59" s="4">
        <v>0.50746409999999997</v>
      </c>
      <c r="E59" s="1">
        <f t="shared" ref="E59" si="3">B59*C59*D59</f>
        <v>90.836073900000002</v>
      </c>
    </row>
    <row r="60" spans="1:5" x14ac:dyDescent="0.25">
      <c r="A60" s="14" t="s">
        <v>47</v>
      </c>
      <c r="B60" s="1">
        <v>179</v>
      </c>
      <c r="C60" s="1">
        <v>1</v>
      </c>
      <c r="D60" s="4">
        <v>0.5708474</v>
      </c>
      <c r="E60" s="1">
        <f t="shared" si="1"/>
        <v>102.1816846</v>
      </c>
    </row>
    <row r="61" spans="1:5" ht="79.5" customHeight="1" x14ac:dyDescent="0.25">
      <c r="A61" s="12" t="s">
        <v>78</v>
      </c>
      <c r="B61" s="9">
        <v>342.55</v>
      </c>
      <c r="C61" s="9">
        <f t="shared" ref="C61:E61" si="4">C62</f>
        <v>1</v>
      </c>
      <c r="D61" s="26">
        <v>0.7178428</v>
      </c>
      <c r="E61" s="9">
        <f t="shared" si="4"/>
        <v>245.89705114</v>
      </c>
    </row>
    <row r="62" spans="1:5" ht="19.5" customHeight="1" x14ac:dyDescent="0.25">
      <c r="A62" s="17" t="s">
        <v>40</v>
      </c>
      <c r="B62" s="1">
        <v>342.55</v>
      </c>
      <c r="C62" s="1">
        <v>1</v>
      </c>
      <c r="D62" s="4">
        <v>0.7178428</v>
      </c>
      <c r="E62" s="1">
        <f t="shared" si="1"/>
        <v>245.89705114</v>
      </c>
    </row>
    <row r="63" spans="1:5" ht="72.75" customHeight="1" x14ac:dyDescent="0.25">
      <c r="A63" s="12" t="s">
        <v>63</v>
      </c>
      <c r="B63" s="9">
        <v>1922.5</v>
      </c>
      <c r="C63" s="9">
        <v>1</v>
      </c>
      <c r="D63" s="13">
        <v>1.0622876000000001</v>
      </c>
      <c r="E63" s="9">
        <f>B63*C63*D63</f>
        <v>2042.2479110000002</v>
      </c>
    </row>
    <row r="64" spans="1:5" ht="16.5" customHeight="1" x14ac:dyDescent="0.25">
      <c r="A64" s="15" t="s">
        <v>41</v>
      </c>
      <c r="B64" s="1">
        <v>1922.5</v>
      </c>
      <c r="C64" s="1">
        <v>1</v>
      </c>
      <c r="D64" s="4">
        <v>1.0622876000000001</v>
      </c>
      <c r="E64" s="1">
        <f t="shared" ref="E64:E70" si="5">B64*C64*D64</f>
        <v>2042.2479110000002</v>
      </c>
    </row>
    <row r="65" spans="1:5" ht="68.25" customHeight="1" x14ac:dyDescent="0.25">
      <c r="A65" s="12" t="s">
        <v>63</v>
      </c>
      <c r="B65" s="9">
        <v>1922.5</v>
      </c>
      <c r="C65" s="9">
        <v>1</v>
      </c>
      <c r="D65" s="13">
        <v>1.4745218</v>
      </c>
      <c r="E65" s="9">
        <f t="shared" si="5"/>
        <v>2834.7681604999998</v>
      </c>
    </row>
    <row r="66" spans="1:5" ht="18" customHeight="1" x14ac:dyDescent="0.25">
      <c r="A66" s="15" t="s">
        <v>42</v>
      </c>
      <c r="B66" s="1">
        <v>1922.5</v>
      </c>
      <c r="C66" s="1">
        <v>1</v>
      </c>
      <c r="D66" s="4">
        <v>1.4745218</v>
      </c>
      <c r="E66" s="1">
        <f t="shared" si="5"/>
        <v>2834.7681604999998</v>
      </c>
    </row>
    <row r="67" spans="1:5" ht="76.5" customHeight="1" x14ac:dyDescent="0.25">
      <c r="A67" s="12" t="s">
        <v>65</v>
      </c>
      <c r="B67" s="9">
        <v>4338276.17</v>
      </c>
      <c r="C67" s="9">
        <v>1</v>
      </c>
      <c r="D67" s="13">
        <v>1.2784513</v>
      </c>
      <c r="E67" s="9">
        <f t="shared" si="5"/>
        <v>5546274.8092955211</v>
      </c>
    </row>
    <row r="68" spans="1:5" ht="18" customHeight="1" x14ac:dyDescent="0.25">
      <c r="A68" s="15" t="s">
        <v>46</v>
      </c>
      <c r="B68" s="1">
        <v>4338276.17</v>
      </c>
      <c r="C68" s="1">
        <v>1</v>
      </c>
      <c r="D68" s="4">
        <v>1.2784513</v>
      </c>
      <c r="E68" s="1">
        <f t="shared" si="5"/>
        <v>5546274.8092955211</v>
      </c>
    </row>
    <row r="69" spans="1:5" ht="45" customHeight="1" x14ac:dyDescent="0.25">
      <c r="A69" s="12" t="s">
        <v>66</v>
      </c>
      <c r="B69" s="9">
        <v>802750.69</v>
      </c>
      <c r="C69" s="9">
        <v>1</v>
      </c>
      <c r="D69" s="13">
        <v>0.18035290000000001</v>
      </c>
      <c r="E69" s="9">
        <f t="shared" si="5"/>
        <v>144778.41491850099</v>
      </c>
    </row>
    <row r="70" spans="1:5" ht="18" customHeight="1" x14ac:dyDescent="0.25">
      <c r="A70" s="15" t="s">
        <v>46</v>
      </c>
      <c r="B70" s="1">
        <v>802750.69</v>
      </c>
      <c r="C70" s="1">
        <v>1</v>
      </c>
      <c r="D70" s="4">
        <v>0.18035290000000001</v>
      </c>
      <c r="E70" s="1">
        <f t="shared" si="5"/>
        <v>144778.41491850099</v>
      </c>
    </row>
    <row r="71" spans="1:5" ht="55.5" customHeight="1" x14ac:dyDescent="0.25">
      <c r="A71" s="12" t="s">
        <v>64</v>
      </c>
      <c r="B71" s="9">
        <v>481.95</v>
      </c>
      <c r="C71" s="9">
        <v>1</v>
      </c>
      <c r="D71" s="13">
        <v>0.65867960000000003</v>
      </c>
      <c r="E71" s="9">
        <f t="shared" ref="E71" si="6">B71*C71*D71</f>
        <v>317.45063321999999</v>
      </c>
    </row>
    <row r="72" spans="1:5" x14ac:dyDescent="0.25">
      <c r="A72" s="15" t="s">
        <v>43</v>
      </c>
      <c r="B72" s="1">
        <v>481.95</v>
      </c>
      <c r="C72" s="1">
        <v>1</v>
      </c>
      <c r="D72" s="4">
        <v>0.65867960000000003</v>
      </c>
      <c r="E72" s="1">
        <f>B72*C72*D72</f>
        <v>317.45063321999999</v>
      </c>
    </row>
    <row r="73" spans="1:5" ht="57" hidden="1" x14ac:dyDescent="0.25">
      <c r="A73" s="12" t="s">
        <v>48</v>
      </c>
      <c r="B73" s="9">
        <v>4180660.3870000001</v>
      </c>
      <c r="C73" s="9">
        <f t="shared" ref="C73:E73" si="7">C74</f>
        <v>1</v>
      </c>
      <c r="D73" s="26">
        <v>1.3947086</v>
      </c>
      <c r="E73" s="9">
        <f t="shared" si="7"/>
        <v>5830802.9954282278</v>
      </c>
    </row>
    <row r="74" spans="1:5" hidden="1" x14ac:dyDescent="0.25">
      <c r="A74" s="27" t="s">
        <v>49</v>
      </c>
      <c r="B74" s="1">
        <v>4180660.3870000001</v>
      </c>
      <c r="C74" s="1">
        <v>1</v>
      </c>
      <c r="D74" s="4">
        <v>1.3947086</v>
      </c>
      <c r="E74" s="1">
        <f t="shared" ref="E74" si="8">B74*C74*D74</f>
        <v>5830802.9954282278</v>
      </c>
    </row>
    <row r="75" spans="1:5" x14ac:dyDescent="0.25">
      <c r="A75" s="22"/>
      <c r="B75" s="11"/>
      <c r="C75" s="11"/>
      <c r="D75" s="11"/>
      <c r="E75" s="11"/>
    </row>
  </sheetData>
  <mergeCells count="1">
    <mergeCell ref="A2:E2"/>
  </mergeCells>
  <pageMargins left="0.7" right="0.7" top="0.75" bottom="0.75" header="0.3" footer="0.3"/>
  <pageSetup paperSize="9" scale="6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10D58D-CF8C-4392-81AB-C85C837553C2}">
  <sheetPr>
    <pageSetUpPr fitToPage="1"/>
  </sheetPr>
  <dimension ref="A1:N36"/>
  <sheetViews>
    <sheetView topLeftCell="A19" workbookViewId="0">
      <selection activeCell="A24" sqref="A24:XFD24"/>
    </sheetView>
  </sheetViews>
  <sheetFormatPr defaultRowHeight="15" x14ac:dyDescent="0.25"/>
  <cols>
    <col min="1" max="1" width="41.28515625" style="5" customWidth="1"/>
    <col min="2" max="2" width="15.5703125" style="5" customWidth="1"/>
    <col min="3" max="3" width="12.85546875" style="5" customWidth="1"/>
    <col min="4" max="4" width="9.28515625" style="5" customWidth="1"/>
    <col min="5" max="5" width="10.7109375" style="5" customWidth="1"/>
    <col min="6" max="6" width="12" style="5" customWidth="1"/>
    <col min="7" max="7" width="9.28515625" style="5" customWidth="1"/>
    <col min="8" max="8" width="10.140625" style="5" customWidth="1"/>
    <col min="9" max="9" width="14.85546875" style="5" customWidth="1"/>
    <col min="10" max="10" width="12.140625" style="5" bestFit="1" customWidth="1"/>
    <col min="11" max="11" width="18.85546875" style="5" customWidth="1"/>
    <col min="12" max="12" width="17" style="5" customWidth="1"/>
    <col min="13" max="13" width="12.7109375" style="5" customWidth="1"/>
    <col min="14" max="14" width="13.7109375" style="5" customWidth="1"/>
    <col min="15" max="16384" width="9.140625" style="5"/>
  </cols>
  <sheetData>
    <row r="1" spans="1:14" x14ac:dyDescent="0.25">
      <c r="M1" s="32" t="s">
        <v>32</v>
      </c>
      <c r="N1" s="32"/>
    </row>
    <row r="2" spans="1:14" s="23" customFormat="1" ht="63" customHeight="1" x14ac:dyDescent="0.25">
      <c r="A2" s="39" t="s">
        <v>81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</row>
    <row r="3" spans="1:14" ht="90" customHeight="1" x14ac:dyDescent="0.25">
      <c r="A3" s="35" t="s">
        <v>28</v>
      </c>
      <c r="B3" s="35" t="s">
        <v>0</v>
      </c>
      <c r="C3" s="35"/>
      <c r="D3" s="35"/>
      <c r="E3" s="36" t="s">
        <v>1</v>
      </c>
      <c r="F3" s="37"/>
      <c r="G3" s="37"/>
      <c r="H3" s="37"/>
      <c r="I3" s="37"/>
      <c r="J3" s="37"/>
      <c r="K3" s="38"/>
      <c r="L3" s="30" t="s">
        <v>2</v>
      </c>
      <c r="M3" s="30" t="s">
        <v>3</v>
      </c>
      <c r="N3" s="30" t="s">
        <v>4</v>
      </c>
    </row>
    <row r="4" spans="1:14" x14ac:dyDescent="0.25">
      <c r="A4" s="35"/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6"/>
      <c r="M4" s="6"/>
      <c r="N4" s="6"/>
    </row>
    <row r="5" spans="1:14" x14ac:dyDescent="0.25">
      <c r="A5" s="7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  <c r="K5" s="7">
        <v>11</v>
      </c>
      <c r="L5" s="30">
        <v>12</v>
      </c>
      <c r="M5" s="7">
        <v>13</v>
      </c>
      <c r="N5" s="7">
        <v>14</v>
      </c>
    </row>
    <row r="6" spans="1:14" ht="45" x14ac:dyDescent="0.25">
      <c r="A6" s="8" t="s">
        <v>50</v>
      </c>
      <c r="B6" s="1">
        <v>77.709999999999994</v>
      </c>
      <c r="C6" s="1">
        <f>' Приложение № 1 2025г'!C6*1.04</f>
        <v>46.436</v>
      </c>
      <c r="D6" s="1">
        <f>' Приложение № 1 2025г'!D6*1.04</f>
        <v>8.320000000000001E-2</v>
      </c>
      <c r="E6" s="1">
        <f>' Приложение № 1 2025г'!E6*1.04</f>
        <v>4.3160000000000007</v>
      </c>
      <c r="F6" s="1">
        <f>' Приложение № 1 2025г'!F6*1.04</f>
        <v>5.2312000000000003</v>
      </c>
      <c r="G6" s="1">
        <f>' Приложение № 1 2025г'!G6*1.04</f>
        <v>0</v>
      </c>
      <c r="H6" s="1">
        <f>' Приложение № 1 2025г'!H6*1.04</f>
        <v>0.312</v>
      </c>
      <c r="I6" s="1">
        <f>' Приложение № 1 2025г'!I6*1.04</f>
        <v>0.12479999999999999</v>
      </c>
      <c r="J6" s="1">
        <v>8.06</v>
      </c>
      <c r="K6" s="1">
        <f>' Приложение № 1 2025г'!K6*1.04</f>
        <v>1.7887999999999999</v>
      </c>
      <c r="L6" s="1">
        <f>SUM(B6:K6)</f>
        <v>144.06200000000001</v>
      </c>
      <c r="M6" s="2">
        <v>1</v>
      </c>
      <c r="N6" s="3">
        <f>' Приложение № 2 2025г'!D6</f>
        <v>0.99360329999999997</v>
      </c>
    </row>
    <row r="7" spans="1:14" ht="57.75" customHeight="1" x14ac:dyDescent="0.25">
      <c r="A7" s="8" t="s">
        <v>51</v>
      </c>
      <c r="B7" s="1">
        <v>77.709999999999994</v>
      </c>
      <c r="C7" s="1">
        <f>' Приложение № 1 2025г'!C7*1.04</f>
        <v>85.103200000000001</v>
      </c>
      <c r="D7" s="1">
        <f>' Приложение № 1 2025г'!D7*1.04</f>
        <v>8.320000000000001E-2</v>
      </c>
      <c r="E7" s="1">
        <f>' Приложение № 1 2025г'!E7*1.04</f>
        <v>4.3160000000000007</v>
      </c>
      <c r="F7" s="1">
        <f>' Приложение № 1 2025г'!F7*1.04</f>
        <v>5.2312000000000003</v>
      </c>
      <c r="G7" s="1">
        <f>' Приложение № 1 2025г'!G7*1.04</f>
        <v>0</v>
      </c>
      <c r="H7" s="1">
        <f>' Приложение № 1 2025г'!H7*1.04</f>
        <v>0.312</v>
      </c>
      <c r="I7" s="1">
        <f>' Приложение № 1 2025г'!I7*1.04</f>
        <v>0.12479999999999999</v>
      </c>
      <c r="J7" s="1">
        <v>8.06</v>
      </c>
      <c r="K7" s="1">
        <f>' Приложение № 1 2025г'!K7*1.04</f>
        <v>1.7887999999999999</v>
      </c>
      <c r="L7" s="1">
        <f t="shared" ref="L7:L23" si="0">SUM(B7:K7)</f>
        <v>182.72920000000002</v>
      </c>
      <c r="M7" s="2">
        <v>1</v>
      </c>
      <c r="N7" s="3">
        <f>' Приложение № 2 2025г'!D13</f>
        <v>0.53246579999999999</v>
      </c>
    </row>
    <row r="8" spans="1:14" ht="75" x14ac:dyDescent="0.25">
      <c r="A8" s="8" t="s">
        <v>52</v>
      </c>
      <c r="B8" s="1">
        <v>77.709999999999994</v>
      </c>
      <c r="C8" s="1">
        <f>' Приложение № 1 2025г'!C8*1.04</f>
        <v>85.103200000000001</v>
      </c>
      <c r="D8" s="1">
        <f>' Приложение № 1 2025г'!D8*1.04</f>
        <v>8.320000000000001E-2</v>
      </c>
      <c r="E8" s="1">
        <f>' Приложение № 1 2025г'!E8*1.04</f>
        <v>4.3160000000000007</v>
      </c>
      <c r="F8" s="1">
        <f>' Приложение № 1 2025г'!F8*1.04</f>
        <v>5.2312000000000003</v>
      </c>
      <c r="G8" s="1">
        <f>' Приложение № 1 2025г'!G8*1.04</f>
        <v>0</v>
      </c>
      <c r="H8" s="1">
        <f>' Приложение № 1 2025г'!H8*1.04</f>
        <v>0.312</v>
      </c>
      <c r="I8" s="1">
        <f>' Приложение № 1 2025г'!I8*1.04</f>
        <v>0.12479999999999999</v>
      </c>
      <c r="J8" s="1">
        <v>8.06</v>
      </c>
      <c r="K8" s="1">
        <f>' Приложение № 1 2025г'!K8*1.04</f>
        <v>1.7887999999999999</v>
      </c>
      <c r="L8" s="1">
        <f t="shared" si="0"/>
        <v>182.72920000000002</v>
      </c>
      <c r="M8" s="2">
        <v>1</v>
      </c>
      <c r="N8" s="3">
        <f>' Приложение № 2 2025г'!D19</f>
        <v>0.61329049999999996</v>
      </c>
    </row>
    <row r="9" spans="1:14" ht="60" x14ac:dyDescent="0.25">
      <c r="A9" s="8" t="s">
        <v>53</v>
      </c>
      <c r="B9" s="1">
        <v>77.709999999999994</v>
      </c>
      <c r="C9" s="1">
        <f>' Приложение № 1 2025г'!C9*1.04</f>
        <v>85.103200000000001</v>
      </c>
      <c r="D9" s="1">
        <f>' Приложение № 1 2025г'!D9*1.04</f>
        <v>8.320000000000001E-2</v>
      </c>
      <c r="E9" s="1">
        <f>' Приложение № 1 2025г'!E9*1.04</f>
        <v>4.3160000000000007</v>
      </c>
      <c r="F9" s="1">
        <f>' Приложение № 1 2025г'!F9*1.04</f>
        <v>5.2312000000000003</v>
      </c>
      <c r="G9" s="1">
        <f>' Приложение № 1 2025г'!G9*1.04</f>
        <v>0</v>
      </c>
      <c r="H9" s="1">
        <f>' Приложение № 1 2025г'!H9*1.04</f>
        <v>0.312</v>
      </c>
      <c r="I9" s="1">
        <f>' Приложение № 1 2025г'!I9*1.04</f>
        <v>0.12479999999999999</v>
      </c>
      <c r="J9" s="1">
        <v>8.06</v>
      </c>
      <c r="K9" s="1">
        <f>' Приложение № 1 2025г'!K9*1.04</f>
        <v>1.7887999999999999</v>
      </c>
      <c r="L9" s="1">
        <f t="shared" si="0"/>
        <v>182.72920000000002</v>
      </c>
      <c r="M9" s="2">
        <v>1</v>
      </c>
      <c r="N9" s="3">
        <f>' Приложение № 2 2025г'!D21</f>
        <v>1.8682349</v>
      </c>
    </row>
    <row r="10" spans="1:14" ht="60" x14ac:dyDescent="0.25">
      <c r="A10" s="8" t="s">
        <v>54</v>
      </c>
      <c r="B10" s="1">
        <v>77.709999999999994</v>
      </c>
      <c r="C10" s="1">
        <f>' Приложение № 1 2025г'!C10*1.04</f>
        <v>85.103200000000001</v>
      </c>
      <c r="D10" s="1">
        <f>' Приложение № 1 2025г'!D10*1.04</f>
        <v>8.320000000000001E-2</v>
      </c>
      <c r="E10" s="1">
        <f>' Приложение № 1 2025г'!E10*1.04</f>
        <v>4.3160000000000007</v>
      </c>
      <c r="F10" s="1">
        <f>' Приложение № 1 2025г'!F10*1.04</f>
        <v>5.2312000000000003</v>
      </c>
      <c r="G10" s="1">
        <f>' Приложение № 1 2025г'!G10*1.04</f>
        <v>0</v>
      </c>
      <c r="H10" s="1">
        <f>' Приложение № 1 2025г'!H10*1.04</f>
        <v>0.312</v>
      </c>
      <c r="I10" s="1">
        <f>' Приложение № 1 2025г'!I10*1.04</f>
        <v>0.12479999999999999</v>
      </c>
      <c r="J10" s="1">
        <v>8.06</v>
      </c>
      <c r="K10" s="1">
        <f>' Приложение № 1 2025г'!K10*1.04</f>
        <v>1.7887999999999999</v>
      </c>
      <c r="L10" s="1">
        <f t="shared" si="0"/>
        <v>182.72920000000002</v>
      </c>
      <c r="M10" s="2">
        <v>1</v>
      </c>
      <c r="N10" s="3">
        <f>' Приложение № 2 2025г'!D28</f>
        <v>1.1017494000000001</v>
      </c>
    </row>
    <row r="11" spans="1:14" ht="60" x14ac:dyDescent="0.25">
      <c r="A11" s="8" t="s">
        <v>55</v>
      </c>
      <c r="B11" s="1">
        <v>77.709999999999994</v>
      </c>
      <c r="C11" s="1">
        <f>' Приложение № 1 2025г'!C11*1.04</f>
        <v>85.103200000000001</v>
      </c>
      <c r="D11" s="1">
        <f>' Приложение № 1 2025г'!D11*1.04</f>
        <v>8.320000000000001E-2</v>
      </c>
      <c r="E11" s="1">
        <f>' Приложение № 1 2025г'!E11*1.04</f>
        <v>4.3160000000000007</v>
      </c>
      <c r="F11" s="1">
        <f>' Приложение № 1 2025г'!F11*1.04</f>
        <v>5.2312000000000003</v>
      </c>
      <c r="G11" s="1">
        <f>' Приложение № 1 2025г'!G11*1.04</f>
        <v>0</v>
      </c>
      <c r="H11" s="1">
        <f>' Приложение № 1 2025г'!H11*1.04</f>
        <v>0.312</v>
      </c>
      <c r="I11" s="1">
        <f>' Приложение № 1 2025г'!I11*1.04</f>
        <v>0.12479999999999999</v>
      </c>
      <c r="J11" s="1">
        <v>8.06</v>
      </c>
      <c r="K11" s="1">
        <f>' Приложение № 1 2025г'!K11*1.04</f>
        <v>1.7887999999999999</v>
      </c>
      <c r="L11" s="1">
        <f t="shared" si="0"/>
        <v>182.72920000000002</v>
      </c>
      <c r="M11" s="2">
        <v>1</v>
      </c>
      <c r="N11" s="3">
        <f>' Приложение № 2 2025г'!D34</f>
        <v>1.0576014</v>
      </c>
    </row>
    <row r="12" spans="1:14" ht="75" x14ac:dyDescent="0.25">
      <c r="A12" s="8" t="s">
        <v>56</v>
      </c>
      <c r="B12" s="1">
        <v>77.709999999999994</v>
      </c>
      <c r="C12" s="1">
        <f>' Приложение № 1 2025г'!C12*1.04</f>
        <v>85.103200000000001</v>
      </c>
      <c r="D12" s="1">
        <f>' Приложение № 1 2025г'!D12*1.04</f>
        <v>8.320000000000001E-2</v>
      </c>
      <c r="E12" s="1">
        <f>' Приложение № 1 2025г'!E12*1.04</f>
        <v>4.3160000000000007</v>
      </c>
      <c r="F12" s="1">
        <f>' Приложение № 1 2025г'!F12*1.04</f>
        <v>5.2312000000000003</v>
      </c>
      <c r="G12" s="1">
        <f>' Приложение № 1 2025г'!G12*1.04</f>
        <v>0</v>
      </c>
      <c r="H12" s="1">
        <f>' Приложение № 1 2025г'!H12*1.04</f>
        <v>0.312</v>
      </c>
      <c r="I12" s="1">
        <f>' Приложение № 1 2025г'!I12*1.04</f>
        <v>0.12479999999999999</v>
      </c>
      <c r="J12" s="1">
        <v>8.06</v>
      </c>
      <c r="K12" s="1">
        <f>' Приложение № 1 2025г'!K12*1.04</f>
        <v>1.7887999999999999</v>
      </c>
      <c r="L12" s="1">
        <f t="shared" si="0"/>
        <v>182.72920000000002</v>
      </c>
      <c r="M12" s="2">
        <v>1</v>
      </c>
      <c r="N12" s="3">
        <f>' Приложение № 2 2025г'!D41</f>
        <v>1.2754665999999999</v>
      </c>
    </row>
    <row r="13" spans="1:14" ht="60" x14ac:dyDescent="0.25">
      <c r="A13" s="8" t="s">
        <v>57</v>
      </c>
      <c r="B13" s="1">
        <v>77.709999999999994</v>
      </c>
      <c r="C13" s="1">
        <f>' Приложение № 1 2025г'!C13*1.04</f>
        <v>85.103200000000001</v>
      </c>
      <c r="D13" s="1">
        <f>' Приложение № 1 2025г'!D13*1.04</f>
        <v>8.320000000000001E-2</v>
      </c>
      <c r="E13" s="1">
        <f>' Приложение № 1 2025г'!E13*1.04</f>
        <v>4.3160000000000007</v>
      </c>
      <c r="F13" s="1">
        <f>' Приложение № 1 2025г'!F13*1.04</f>
        <v>5.2312000000000003</v>
      </c>
      <c r="G13" s="1">
        <f>' Приложение № 1 2025г'!G13*1.04</f>
        <v>0</v>
      </c>
      <c r="H13" s="1">
        <f>' Приложение № 1 2025г'!H13*1.04</f>
        <v>0.312</v>
      </c>
      <c r="I13" s="1">
        <f>' Приложение № 1 2025г'!I13*1.04</f>
        <v>0.12479999999999999</v>
      </c>
      <c r="J13" s="1">
        <v>8.06</v>
      </c>
      <c r="K13" s="1">
        <f>' Приложение № 1 2025г'!K13*1.04</f>
        <v>1.7887999999999999</v>
      </c>
      <c r="L13" s="1">
        <f t="shared" si="0"/>
        <v>182.72920000000002</v>
      </c>
      <c r="M13" s="2">
        <v>1</v>
      </c>
      <c r="N13" s="3">
        <f>' Приложение № 2 2025г'!D45</f>
        <v>0.93326410000000004</v>
      </c>
    </row>
    <row r="14" spans="1:14" ht="60" x14ac:dyDescent="0.25">
      <c r="A14" s="8" t="s">
        <v>58</v>
      </c>
      <c r="B14" s="1">
        <v>77.709999999999994</v>
      </c>
      <c r="C14" s="1">
        <f>' Приложение № 1 2025г'!C14*1.04</f>
        <v>85.103200000000001</v>
      </c>
      <c r="D14" s="1">
        <f>' Приложение № 1 2025г'!D14*1.04</f>
        <v>8.320000000000001E-2</v>
      </c>
      <c r="E14" s="1">
        <f>' Приложение № 1 2025г'!E14*1.04</f>
        <v>4.3160000000000007</v>
      </c>
      <c r="F14" s="1">
        <f>' Приложение № 1 2025г'!F14*1.04</f>
        <v>5.2312000000000003</v>
      </c>
      <c r="G14" s="1">
        <f>' Приложение № 1 2025г'!G14*1.04</f>
        <v>0</v>
      </c>
      <c r="H14" s="1">
        <f>' Приложение № 1 2025г'!H14*1.04</f>
        <v>0.312</v>
      </c>
      <c r="I14" s="1">
        <f>' Приложение № 1 2025г'!I14*1.04</f>
        <v>0.12479999999999999</v>
      </c>
      <c r="J14" s="1">
        <v>8.06</v>
      </c>
      <c r="K14" s="1">
        <f>' Приложение № 1 2025г'!K14*1.04</f>
        <v>1.7887999999999999</v>
      </c>
      <c r="L14" s="1">
        <f t="shared" si="0"/>
        <v>182.72920000000002</v>
      </c>
      <c r="M14" s="2">
        <v>1</v>
      </c>
      <c r="N14" s="3">
        <f>' Приложение № 2 2025г'!D50</f>
        <v>0.78122599999999998</v>
      </c>
    </row>
    <row r="15" spans="1:14" ht="75" x14ac:dyDescent="0.25">
      <c r="A15" s="8" t="s">
        <v>59</v>
      </c>
      <c r="B15" s="1">
        <v>77.709999999999994</v>
      </c>
      <c r="C15" s="1">
        <f>' Приложение № 1 2025г'!C15*1.04</f>
        <v>85.103200000000001</v>
      </c>
      <c r="D15" s="1">
        <f>' Приложение № 1 2025г'!D15*1.04</f>
        <v>8.320000000000001E-2</v>
      </c>
      <c r="E15" s="1">
        <f>' Приложение № 1 2025г'!E15*1.04</f>
        <v>4.3160000000000007</v>
      </c>
      <c r="F15" s="1">
        <f>' Приложение № 1 2025г'!F15*1.04</f>
        <v>5.2312000000000003</v>
      </c>
      <c r="G15" s="1">
        <f>' Приложение № 1 2025г'!G15*1.04</f>
        <v>0</v>
      </c>
      <c r="H15" s="1">
        <f>' Приложение № 1 2025г'!H15*1.04</f>
        <v>0.312</v>
      </c>
      <c r="I15" s="1">
        <f>' Приложение № 1 2025г'!I15*1.04</f>
        <v>0.12479999999999999</v>
      </c>
      <c r="J15" s="1">
        <v>8.06</v>
      </c>
      <c r="K15" s="1">
        <f>' Приложение № 1 2025г'!K15*1.04</f>
        <v>1.7887999999999999</v>
      </c>
      <c r="L15" s="1">
        <f t="shared" si="0"/>
        <v>182.72920000000002</v>
      </c>
      <c r="M15" s="2">
        <v>1</v>
      </c>
      <c r="N15" s="3">
        <f>' Приложение № 2 2025г'!D53</f>
        <v>1.2921214999999999</v>
      </c>
    </row>
    <row r="16" spans="1:14" ht="75" x14ac:dyDescent="0.25">
      <c r="A16" s="8" t="s">
        <v>60</v>
      </c>
      <c r="B16" s="1">
        <v>77.709999999999994</v>
      </c>
      <c r="C16" s="1">
        <f>' Приложение № 1 2025г'!C16*1.04</f>
        <v>85.103200000000001</v>
      </c>
      <c r="D16" s="1">
        <f>' Приложение № 1 2025г'!D16*1.04</f>
        <v>8.320000000000001E-2</v>
      </c>
      <c r="E16" s="1">
        <f>' Приложение № 1 2025г'!E16*1.04</f>
        <v>4.3160000000000007</v>
      </c>
      <c r="F16" s="1">
        <f>' Приложение № 1 2025г'!F16*1.04</f>
        <v>5.2312000000000003</v>
      </c>
      <c r="G16" s="1">
        <f>' Приложение № 1 2025г'!G16*1.04</f>
        <v>0</v>
      </c>
      <c r="H16" s="1">
        <f>' Приложение № 1 2025г'!H16*1.04</f>
        <v>0.312</v>
      </c>
      <c r="I16" s="1">
        <f>' Приложение № 1 2025г'!I16*1.04</f>
        <v>0.12479999999999999</v>
      </c>
      <c r="J16" s="1">
        <v>8.06</v>
      </c>
      <c r="K16" s="1">
        <f>' Приложение № 1 2025г'!K16*1.04</f>
        <v>1.7887999999999999</v>
      </c>
      <c r="L16" s="1">
        <f t="shared" si="0"/>
        <v>182.72920000000002</v>
      </c>
      <c r="M16" s="2">
        <v>1</v>
      </c>
      <c r="N16" s="3">
        <f>' Приложение № 2 2025г'!D55</f>
        <v>0.53314740000000005</v>
      </c>
    </row>
    <row r="17" spans="1:14" ht="60" x14ac:dyDescent="0.25">
      <c r="A17" s="8" t="s">
        <v>61</v>
      </c>
      <c r="B17" s="1">
        <v>77.709999999999994</v>
      </c>
      <c r="C17" s="1">
        <f>' Приложение № 1 2025г'!C17*1.04</f>
        <v>85.103200000000001</v>
      </c>
      <c r="D17" s="1">
        <f>' Приложение № 1 2025г'!D17*1.04</f>
        <v>8.320000000000001E-2</v>
      </c>
      <c r="E17" s="1">
        <f>' Приложение № 1 2025г'!E17*1.04</f>
        <v>4.3160000000000007</v>
      </c>
      <c r="F17" s="1">
        <f>' Приложение № 1 2025г'!F17*1.04</f>
        <v>5.2312000000000003</v>
      </c>
      <c r="G17" s="1">
        <f>' Приложение № 1 2025г'!G17*1.04</f>
        <v>0</v>
      </c>
      <c r="H17" s="1">
        <f>' Приложение № 1 2025г'!H17*1.04</f>
        <v>0.312</v>
      </c>
      <c r="I17" s="1">
        <f>' Приложение № 1 2025г'!I17*1.04</f>
        <v>0.12479999999999999</v>
      </c>
      <c r="J17" s="1">
        <v>8.06</v>
      </c>
      <c r="K17" s="1">
        <f>' Приложение № 1 2025г'!K17*1.04</f>
        <v>1.7887999999999999</v>
      </c>
      <c r="L17" s="1">
        <f t="shared" si="0"/>
        <v>182.72920000000002</v>
      </c>
      <c r="M17" s="2">
        <v>1</v>
      </c>
      <c r="N17" s="3">
        <f>' Приложение № 2 2025г'!D57</f>
        <v>0.5561701</v>
      </c>
    </row>
    <row r="18" spans="1:14" ht="66.75" customHeight="1" x14ac:dyDescent="0.25">
      <c r="A18" s="8" t="s">
        <v>62</v>
      </c>
      <c r="B18" s="1">
        <v>140.07</v>
      </c>
      <c r="C18" s="1">
        <f>' Приложение № 1 2025г'!C18*1.04</f>
        <v>4.2535999999999996</v>
      </c>
      <c r="D18" s="1">
        <f>' Приложение № 1 2025г'!D18*1.04</f>
        <v>0</v>
      </c>
      <c r="E18" s="1">
        <f>' Приложение № 1 2025г'!E18*1.04</f>
        <v>26</v>
      </c>
      <c r="F18" s="1">
        <f>' Приложение № 1 2025г'!F18*1.04</f>
        <v>96.314400000000006</v>
      </c>
      <c r="G18" s="1">
        <f>' Приложение № 1 2025г'!G18*1.04</f>
        <v>0</v>
      </c>
      <c r="H18" s="1">
        <f>' Приложение № 1 2025г'!H18*1.04</f>
        <v>2.0175999999999998</v>
      </c>
      <c r="I18" s="1">
        <f>' Приложение № 1 2025г'!I18*1.04</f>
        <v>4.1600000000000005E-2</v>
      </c>
      <c r="J18" s="1">
        <v>69.349999999999994</v>
      </c>
      <c r="K18" s="1">
        <f>' Приложение № 1 2025г'!K18*1.04</f>
        <v>9.8279999999999994</v>
      </c>
      <c r="L18" s="1">
        <f t="shared" si="0"/>
        <v>347.87520000000006</v>
      </c>
      <c r="M18" s="2">
        <v>1</v>
      </c>
      <c r="N18" s="4">
        <f>'Приложение №2 2026г'!D61</f>
        <v>0.7112465</v>
      </c>
    </row>
    <row r="19" spans="1:14" ht="45" x14ac:dyDescent="0.25">
      <c r="A19" s="8" t="s">
        <v>63</v>
      </c>
      <c r="B19" s="1">
        <v>683.72</v>
      </c>
      <c r="C19" s="1">
        <f>' Приложение № 1 2025г'!C19*1.04</f>
        <v>237.62960000000001</v>
      </c>
      <c r="D19" s="1">
        <f>' Приложение № 1 2025г'!D19*1.04</f>
        <v>227.32320000000001</v>
      </c>
      <c r="E19" s="1">
        <f>' Приложение № 1 2025г'!E19*1.04</f>
        <v>105.22720000000001</v>
      </c>
      <c r="F19" s="1">
        <f>' Приложение № 1 2025г'!F19*1.04</f>
        <v>181.85440000000003</v>
      </c>
      <c r="G19" s="1">
        <f>' Приложение № 1 2025г'!G19*1.04</f>
        <v>6.0216000000000003</v>
      </c>
      <c r="H19" s="1">
        <f>' Приложение № 1 2025г'!H19*1.04</f>
        <v>3.4319999999999999</v>
      </c>
      <c r="I19" s="1">
        <f>' Приложение № 1 2025г'!I19*1.04</f>
        <v>0</v>
      </c>
      <c r="J19" s="1">
        <v>455.82</v>
      </c>
      <c r="K19" s="1">
        <f>' Приложение № 1 2025г'!K19*1.04</f>
        <v>52.790399999999998</v>
      </c>
      <c r="L19" s="1">
        <f t="shared" si="0"/>
        <v>1953.8184000000001</v>
      </c>
      <c r="M19" s="2">
        <v>1</v>
      </c>
      <c r="N19" s="4">
        <f>'Приложение №2 2026г'!D63</f>
        <v>1.0613732</v>
      </c>
    </row>
    <row r="20" spans="1:14" ht="45" x14ac:dyDescent="0.25">
      <c r="A20" s="8" t="s">
        <v>63</v>
      </c>
      <c r="B20" s="1">
        <v>683.72</v>
      </c>
      <c r="C20" s="1">
        <f>' Приложение № 1 2025г'!C20*1.04</f>
        <v>237.62960000000001</v>
      </c>
      <c r="D20" s="1">
        <f>' Приложение № 1 2025г'!D20*1.04</f>
        <v>227.32320000000001</v>
      </c>
      <c r="E20" s="1">
        <f>' Приложение № 1 2025г'!E20*1.04</f>
        <v>105.22720000000001</v>
      </c>
      <c r="F20" s="1">
        <f>' Приложение № 1 2025г'!F20*1.04</f>
        <v>181.85440000000003</v>
      </c>
      <c r="G20" s="1">
        <f>' Приложение № 1 2025г'!G20*1.04</f>
        <v>6.0216000000000003</v>
      </c>
      <c r="H20" s="1">
        <f>' Приложение № 1 2025г'!H20*1.04</f>
        <v>3.4319999999999999</v>
      </c>
      <c r="I20" s="1">
        <f>' Приложение № 1 2025г'!I20*1.04</f>
        <v>0</v>
      </c>
      <c r="J20" s="1">
        <v>455.82</v>
      </c>
      <c r="K20" s="1">
        <f>' Приложение № 1 2025г'!K20*1.04</f>
        <v>52.790399999999998</v>
      </c>
      <c r="L20" s="1">
        <f t="shared" si="0"/>
        <v>1953.8184000000001</v>
      </c>
      <c r="M20" s="2">
        <v>2</v>
      </c>
      <c r="N20" s="4">
        <f>'Приложение №2 2026г'!D65</f>
        <v>1.4631445000000001</v>
      </c>
    </row>
    <row r="21" spans="1:14" ht="45.75" customHeight="1" x14ac:dyDescent="0.25">
      <c r="A21" s="8" t="s">
        <v>64</v>
      </c>
      <c r="B21" s="1">
        <v>188.8</v>
      </c>
      <c r="C21" s="1">
        <f>' Приложение № 1 2025г'!C21*1.04</f>
        <v>85.519200000000012</v>
      </c>
      <c r="D21" s="1">
        <f>' Приложение № 1 2025г'!D21*1.04</f>
        <v>0</v>
      </c>
      <c r="E21" s="1">
        <f>' Приложение № 1 2025г'!E21*1.04</f>
        <v>36.555999999999997</v>
      </c>
      <c r="F21" s="1">
        <f>' Приложение № 1 2025г'!F21*1.04</f>
        <v>39.977600000000002</v>
      </c>
      <c r="G21" s="1">
        <f>' Приложение № 1 2025г'!G21*1.04</f>
        <v>0</v>
      </c>
      <c r="H21" s="1">
        <f>' Приложение № 1 2025г'!H21*1.04</f>
        <v>1.56</v>
      </c>
      <c r="I21" s="1">
        <f>' Приложение № 1 2025г'!I21*1.04</f>
        <v>1.248</v>
      </c>
      <c r="J21" s="1">
        <v>125.86</v>
      </c>
      <c r="K21" s="1">
        <f>' Приложение № 1 2025г'!K21*1.04</f>
        <v>9.1207999999999991</v>
      </c>
      <c r="L21" s="1">
        <f t="shared" si="0"/>
        <v>488.64159999999998</v>
      </c>
      <c r="M21" s="2">
        <v>1</v>
      </c>
      <c r="N21" s="4">
        <f>'Приложение №2 2026г'!D71</f>
        <v>0.65633969999999997</v>
      </c>
    </row>
    <row r="22" spans="1:14" ht="85.5" customHeight="1" x14ac:dyDescent="0.25">
      <c r="A22" s="8" t="s">
        <v>65</v>
      </c>
      <c r="B22" s="1">
        <v>1590391.44</v>
      </c>
      <c r="C22" s="1">
        <f>' Приложение № 1 2025г'!C22*1.04</f>
        <v>100336.36080000001</v>
      </c>
      <c r="D22" s="1">
        <f>' Приложение № 1 2025г'!D22*1.04</f>
        <v>0</v>
      </c>
      <c r="E22" s="1">
        <f>' Приложение № 1 2025г'!E22*1.04</f>
        <v>592325.58319999999</v>
      </c>
      <c r="F22" s="1">
        <f>' Приложение № 1 2025г'!F22*1.04</f>
        <v>879514.07440000004</v>
      </c>
      <c r="G22" s="1">
        <f>' Приложение № 1 2025г'!G22*1.04</f>
        <v>0</v>
      </c>
      <c r="H22" s="1">
        <f>' Приложение № 1 2025г'!H22*1.04</f>
        <v>14078.2096</v>
      </c>
      <c r="I22" s="1">
        <f>' Приложение № 1 2025г'!I22*1.04</f>
        <v>0</v>
      </c>
      <c r="J22" s="1">
        <v>1060260.96</v>
      </c>
      <c r="K22" s="1">
        <f>' Приложение № 1 2025г'!K22*1.04</f>
        <v>168874.49280000001</v>
      </c>
      <c r="L22" s="1">
        <f t="shared" si="0"/>
        <v>4405781.1208000006</v>
      </c>
      <c r="M22" s="2">
        <v>1</v>
      </c>
      <c r="N22" s="3">
        <f>'Приложение №2 2026г'!D67</f>
        <v>1.2752094</v>
      </c>
    </row>
    <row r="23" spans="1:14" ht="51.75" customHeight="1" x14ac:dyDescent="0.25">
      <c r="A23" s="8" t="s">
        <v>66</v>
      </c>
      <c r="B23" s="1">
        <v>60000</v>
      </c>
      <c r="C23" s="1">
        <f>' Приложение № 1 2025г'!C23*1.04</f>
        <v>14158.185600000001</v>
      </c>
      <c r="D23" s="1">
        <f>' Приложение № 1 2025г'!D23*1.04</f>
        <v>0</v>
      </c>
      <c r="E23" s="1">
        <f>' Приложение № 1 2025г'!E23*1.04</f>
        <v>162889.53200000001</v>
      </c>
      <c r="F23" s="1">
        <f>' Приложение № 1 2025г'!F23*1.04</f>
        <v>241866.37280000001</v>
      </c>
      <c r="G23" s="1">
        <f>' Приложение № 1 2025г'!G23*1.04</f>
        <v>0</v>
      </c>
      <c r="H23" s="1">
        <f>' Приложение № 1 2025г'!H23*1.04</f>
        <v>3871.5039999999999</v>
      </c>
      <c r="I23" s="1">
        <f>' Приложение № 1 2025г'!I23*1.04</f>
        <v>0</v>
      </c>
      <c r="J23" s="1">
        <v>291571.76</v>
      </c>
      <c r="K23" s="1">
        <f>' Приложение № 1 2025г'!K23*1.04</f>
        <v>46440.4928</v>
      </c>
      <c r="L23" s="1">
        <f t="shared" si="0"/>
        <v>820797.84720000008</v>
      </c>
      <c r="M23" s="2">
        <v>1</v>
      </c>
      <c r="N23" s="3">
        <f>'Приложение №2 2026г'!D69</f>
        <v>0.1763874</v>
      </c>
    </row>
    <row r="24" spans="1:14" ht="60" hidden="1" x14ac:dyDescent="0.25">
      <c r="A24" s="8" t="s">
        <v>48</v>
      </c>
      <c r="B24" s="1">
        <v>1552887.9479090911</v>
      </c>
      <c r="C24" s="1">
        <v>209434.63</v>
      </c>
      <c r="D24" s="1">
        <v>0</v>
      </c>
      <c r="E24" s="1">
        <v>633774.94999999995</v>
      </c>
      <c r="F24" s="1">
        <v>482819.39679999999</v>
      </c>
      <c r="G24" s="1">
        <v>0</v>
      </c>
      <c r="H24" s="1">
        <v>21308.096254545464</v>
      </c>
      <c r="I24" s="1">
        <v>3300.6196363636391</v>
      </c>
      <c r="J24" s="1">
        <v>1033369.54</v>
      </c>
      <c r="K24" s="1">
        <v>307541.31199999998</v>
      </c>
      <c r="L24" s="1">
        <v>4244436.4926000005</v>
      </c>
      <c r="M24" s="2">
        <v>1</v>
      </c>
      <c r="N24" s="3">
        <f>'Приложение №2 2026г'!D73</f>
        <v>1.3854477999999999</v>
      </c>
    </row>
    <row r="25" spans="1:14" ht="15" customHeight="1" x14ac:dyDescent="0.25">
      <c r="A25" s="42" t="s">
        <v>29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</row>
    <row r="26" spans="1:14" ht="11.25" customHeight="1" x14ac:dyDescent="0.25"/>
    <row r="27" spans="1:14" x14ac:dyDescent="0.25">
      <c r="A27" s="40" t="s">
        <v>26</v>
      </c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</row>
    <row r="28" spans="1:14" x14ac:dyDescent="0.25">
      <c r="A28" s="41" t="s">
        <v>15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</row>
    <row r="29" spans="1:14" x14ac:dyDescent="0.25">
      <c r="A29" s="33" t="s">
        <v>16</v>
      </c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</row>
    <row r="30" spans="1:14" x14ac:dyDescent="0.25">
      <c r="A30" s="33" t="s">
        <v>17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</row>
    <row r="31" spans="1:14" x14ac:dyDescent="0.25">
      <c r="A31" s="33" t="s">
        <v>18</v>
      </c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</row>
    <row r="32" spans="1:14" x14ac:dyDescent="0.25">
      <c r="A32" s="33" t="s">
        <v>19</v>
      </c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</row>
    <row r="33" spans="1:14" x14ac:dyDescent="0.25">
      <c r="A33" s="33" t="s">
        <v>20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</row>
    <row r="34" spans="1:14" x14ac:dyDescent="0.25">
      <c r="A34" s="33" t="s">
        <v>21</v>
      </c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</row>
    <row r="35" spans="1:14" x14ac:dyDescent="0.25">
      <c r="A35" s="34" t="s">
        <v>27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</row>
    <row r="36" spans="1:14" x14ac:dyDescent="0.25">
      <c r="A36" s="33" t="s">
        <v>22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</row>
  </sheetData>
  <mergeCells count="16">
    <mergeCell ref="A25:N25"/>
    <mergeCell ref="M1:N1"/>
    <mergeCell ref="A2:N2"/>
    <mergeCell ref="A3:A4"/>
    <mergeCell ref="B3:D3"/>
    <mergeCell ref="E3:K3"/>
    <mergeCell ref="A33:N33"/>
    <mergeCell ref="A34:N34"/>
    <mergeCell ref="A35:N35"/>
    <mergeCell ref="A36:N36"/>
    <mergeCell ref="A27:N27"/>
    <mergeCell ref="A28:N28"/>
    <mergeCell ref="A29:N29"/>
    <mergeCell ref="A30:N30"/>
    <mergeCell ref="A31:N31"/>
    <mergeCell ref="A32:N32"/>
  </mergeCells>
  <pageMargins left="0.7" right="0.7" top="0.75" bottom="0.75" header="0.3" footer="0.3"/>
  <pageSetup paperSize="9" scale="6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804526-F7B8-44A5-B660-0B5D0DC36D02}">
  <sheetPr>
    <pageSetUpPr fitToPage="1"/>
  </sheetPr>
  <dimension ref="A1:G77"/>
  <sheetViews>
    <sheetView topLeftCell="A58" workbookViewId="0">
      <selection activeCell="D48" sqref="D48"/>
    </sheetView>
  </sheetViews>
  <sheetFormatPr defaultRowHeight="15" x14ac:dyDescent="0.25"/>
  <cols>
    <col min="1" max="1" width="40.7109375" style="5" customWidth="1"/>
    <col min="2" max="2" width="18.28515625" style="5" customWidth="1"/>
    <col min="3" max="3" width="16.5703125" style="5" customWidth="1"/>
    <col min="4" max="4" width="18.140625" style="5" customWidth="1"/>
    <col min="5" max="5" width="15.85546875" style="5" customWidth="1"/>
    <col min="6" max="16384" width="9.140625" style="5"/>
  </cols>
  <sheetData>
    <row r="1" spans="1:7" x14ac:dyDescent="0.25">
      <c r="E1" s="29" t="s">
        <v>31</v>
      </c>
    </row>
    <row r="2" spans="1:7" s="18" customFormat="1" ht="47.25" customHeight="1" x14ac:dyDescent="0.25">
      <c r="A2" s="43" t="s">
        <v>82</v>
      </c>
      <c r="B2" s="43"/>
      <c r="C2" s="43"/>
      <c r="D2" s="43"/>
      <c r="E2" s="43"/>
    </row>
    <row r="3" spans="1:7" s="19" customFormat="1" ht="15.75" x14ac:dyDescent="0.25">
      <c r="B3" s="10"/>
      <c r="C3" s="10"/>
      <c r="D3" s="10"/>
      <c r="E3" s="10"/>
    </row>
    <row r="4" spans="1:7" ht="129.75" customHeight="1" x14ac:dyDescent="0.25">
      <c r="A4" s="30" t="s">
        <v>30</v>
      </c>
      <c r="B4" s="30" t="s">
        <v>23</v>
      </c>
      <c r="C4" s="30" t="s">
        <v>24</v>
      </c>
      <c r="D4" s="30" t="s">
        <v>25</v>
      </c>
      <c r="E4" s="30" t="s">
        <v>44</v>
      </c>
      <c r="G4" s="20"/>
    </row>
    <row r="5" spans="1:7" s="19" customFormat="1" x14ac:dyDescent="0.25">
      <c r="A5" s="30">
        <v>1</v>
      </c>
      <c r="B5" s="7">
        <v>2</v>
      </c>
      <c r="C5" s="7">
        <v>3</v>
      </c>
      <c r="D5" s="7">
        <v>4</v>
      </c>
      <c r="E5" s="7" t="s">
        <v>45</v>
      </c>
    </row>
    <row r="6" spans="1:7" ht="42.75" x14ac:dyDescent="0.25">
      <c r="A6" s="12" t="s">
        <v>50</v>
      </c>
      <c r="B6" s="9">
        <v>144.06200000000001</v>
      </c>
      <c r="C6" s="9">
        <v>1</v>
      </c>
      <c r="D6" s="13">
        <v>0.98280129999999999</v>
      </c>
      <c r="E6" s="9">
        <f>B6*C6*D6</f>
        <v>141.58432088060002</v>
      </c>
    </row>
    <row r="7" spans="1:7" x14ac:dyDescent="0.25">
      <c r="A7" s="14" t="s">
        <v>33</v>
      </c>
      <c r="B7" s="1">
        <v>144.06200000000001</v>
      </c>
      <c r="C7" s="1">
        <v>1</v>
      </c>
      <c r="D7" s="4">
        <v>1.6500903</v>
      </c>
      <c r="E7" s="1">
        <f t="shared" ref="E7:E62" si="0">B7*C7*D7</f>
        <v>237.71530879860003</v>
      </c>
    </row>
    <row r="8" spans="1:7" x14ac:dyDescent="0.25">
      <c r="A8" s="15" t="s">
        <v>34</v>
      </c>
      <c r="B8" s="1">
        <v>144.06200000000001</v>
      </c>
      <c r="C8" s="1">
        <v>1</v>
      </c>
      <c r="D8" s="4">
        <v>0.73417960000000004</v>
      </c>
      <c r="E8" s="1">
        <f t="shared" si="0"/>
        <v>105.76738153520002</v>
      </c>
    </row>
    <row r="9" spans="1:7" x14ac:dyDescent="0.25">
      <c r="A9" s="15" t="s">
        <v>35</v>
      </c>
      <c r="B9" s="1">
        <v>144.06200000000001</v>
      </c>
      <c r="C9" s="1">
        <v>1</v>
      </c>
      <c r="D9" s="4">
        <v>1.9395798</v>
      </c>
      <c r="E9" s="1">
        <f t="shared" si="0"/>
        <v>279.4197451476</v>
      </c>
    </row>
    <row r="10" spans="1:7" x14ac:dyDescent="0.25">
      <c r="A10" s="14" t="s">
        <v>36</v>
      </c>
      <c r="B10" s="1">
        <v>144.06200000000001</v>
      </c>
      <c r="C10" s="1">
        <v>1</v>
      </c>
      <c r="D10" s="4">
        <v>0.70810569999999995</v>
      </c>
      <c r="E10" s="1">
        <f t="shared" si="0"/>
        <v>102.0111233534</v>
      </c>
    </row>
    <row r="11" spans="1:7" x14ac:dyDescent="0.25">
      <c r="A11" s="14" t="s">
        <v>37</v>
      </c>
      <c r="B11" s="1">
        <v>144.06200000000001</v>
      </c>
      <c r="C11" s="1">
        <v>1</v>
      </c>
      <c r="D11" s="4">
        <v>1.1156154</v>
      </c>
      <c r="E11" s="1">
        <f t="shared" si="0"/>
        <v>160.71778575480002</v>
      </c>
    </row>
    <row r="12" spans="1:7" x14ac:dyDescent="0.25">
      <c r="A12" s="14" t="s">
        <v>38</v>
      </c>
      <c r="B12" s="1">
        <v>144.06200000000001</v>
      </c>
      <c r="C12" s="1">
        <v>1</v>
      </c>
      <c r="D12" s="4">
        <v>0.63571770000000005</v>
      </c>
      <c r="E12" s="1">
        <f t="shared" si="0"/>
        <v>91.582763297400021</v>
      </c>
    </row>
    <row r="13" spans="1:7" ht="57" x14ac:dyDescent="0.25">
      <c r="A13" s="12" t="s">
        <v>67</v>
      </c>
      <c r="B13" s="9">
        <v>182.72920000000002</v>
      </c>
      <c r="C13" s="9">
        <v>1</v>
      </c>
      <c r="D13" s="13">
        <v>0.52400139999999995</v>
      </c>
      <c r="E13" s="9">
        <f t="shared" si="0"/>
        <v>95.750356620879998</v>
      </c>
    </row>
    <row r="14" spans="1:7" x14ac:dyDescent="0.25">
      <c r="A14" s="15" t="s">
        <v>34</v>
      </c>
      <c r="B14" s="1">
        <v>182.72920000000002</v>
      </c>
      <c r="C14" s="1">
        <v>1</v>
      </c>
      <c r="D14" s="4">
        <v>0.60398079999999998</v>
      </c>
      <c r="E14" s="1">
        <f t="shared" si="0"/>
        <v>110.36492839936001</v>
      </c>
    </row>
    <row r="15" spans="1:7" x14ac:dyDescent="0.25">
      <c r="A15" s="14" t="s">
        <v>36</v>
      </c>
      <c r="B15" s="1">
        <v>182.72920000000002</v>
      </c>
      <c r="C15" s="1">
        <v>1</v>
      </c>
      <c r="D15" s="4">
        <v>0.54374769999999994</v>
      </c>
      <c r="E15" s="1">
        <f>B15*C15*D15</f>
        <v>99.358582222839999</v>
      </c>
    </row>
    <row r="16" spans="1:7" x14ac:dyDescent="0.25">
      <c r="A16" s="14" t="s">
        <v>37</v>
      </c>
      <c r="B16" s="1">
        <v>182.72920000000002</v>
      </c>
      <c r="C16" s="1">
        <v>1</v>
      </c>
      <c r="D16" s="4">
        <v>0.89988809999999997</v>
      </c>
      <c r="E16" s="1">
        <f t="shared" si="0"/>
        <v>164.43583260252001</v>
      </c>
    </row>
    <row r="17" spans="1:5" x14ac:dyDescent="0.25">
      <c r="A17" s="14" t="s">
        <v>38</v>
      </c>
      <c r="B17" s="1">
        <v>182.72920000000002</v>
      </c>
      <c r="C17" s="1">
        <v>1</v>
      </c>
      <c r="D17" s="4">
        <v>0.50837120000000002</v>
      </c>
      <c r="E17" s="1">
        <f t="shared" si="0"/>
        <v>92.894262679040011</v>
      </c>
    </row>
    <row r="18" spans="1:5" x14ac:dyDescent="0.25">
      <c r="A18" s="14" t="s">
        <v>39</v>
      </c>
      <c r="B18" s="1">
        <v>182.72920000000002</v>
      </c>
      <c r="C18" s="1">
        <v>1</v>
      </c>
      <c r="D18" s="4">
        <v>0.42564560000000001</v>
      </c>
      <c r="E18" s="1">
        <f t="shared" si="0"/>
        <v>77.777879971520008</v>
      </c>
    </row>
    <row r="19" spans="1:5" ht="71.25" x14ac:dyDescent="0.25">
      <c r="A19" s="12" t="s">
        <v>68</v>
      </c>
      <c r="B19" s="9">
        <v>182.72920000000002</v>
      </c>
      <c r="C19" s="9">
        <v>1</v>
      </c>
      <c r="D19" s="13">
        <v>0.6028348</v>
      </c>
      <c r="E19" s="9">
        <f>B19*C19*D19</f>
        <v>110.15552073616001</v>
      </c>
    </row>
    <row r="20" spans="1:5" x14ac:dyDescent="0.25">
      <c r="A20" s="15" t="s">
        <v>34</v>
      </c>
      <c r="B20" s="1">
        <v>182.72920000000002</v>
      </c>
      <c r="C20" s="1">
        <v>1</v>
      </c>
      <c r="D20" s="4">
        <v>0.6028348</v>
      </c>
      <c r="E20" s="1">
        <f>B20*C20*D20</f>
        <v>110.15552073616001</v>
      </c>
    </row>
    <row r="21" spans="1:5" ht="57" x14ac:dyDescent="0.25">
      <c r="A21" s="12" t="s">
        <v>69</v>
      </c>
      <c r="B21" s="9">
        <v>182.72920000000002</v>
      </c>
      <c r="C21" s="9">
        <v>1</v>
      </c>
      <c r="D21" s="13">
        <v>1.8354798000000001</v>
      </c>
      <c r="E21" s="9">
        <f t="shared" si="0"/>
        <v>335.39575547016005</v>
      </c>
    </row>
    <row r="22" spans="1:5" x14ac:dyDescent="0.25">
      <c r="A22" s="14" t="s">
        <v>33</v>
      </c>
      <c r="B22" s="1">
        <v>182.72920000000002</v>
      </c>
      <c r="C22" s="1">
        <v>1</v>
      </c>
      <c r="D22" s="4">
        <v>1.8358182000000001</v>
      </c>
      <c r="E22" s="1">
        <f t="shared" si="0"/>
        <v>335.45759103144007</v>
      </c>
    </row>
    <row r="23" spans="1:5" x14ac:dyDescent="0.25">
      <c r="A23" s="15" t="s">
        <v>34</v>
      </c>
      <c r="B23" s="1">
        <v>182.72920000000002</v>
      </c>
      <c r="C23" s="1">
        <v>1</v>
      </c>
      <c r="D23" s="4">
        <v>2.0723007</v>
      </c>
      <c r="E23" s="1">
        <f t="shared" si="0"/>
        <v>378.66984907044002</v>
      </c>
    </row>
    <row r="24" spans="1:5" x14ac:dyDescent="0.25">
      <c r="A24" s="15" t="s">
        <v>35</v>
      </c>
      <c r="B24" s="1">
        <v>182.72920000000002</v>
      </c>
      <c r="C24" s="1">
        <v>1</v>
      </c>
      <c r="D24" s="4">
        <v>2.8616565</v>
      </c>
      <c r="E24" s="1">
        <f t="shared" si="0"/>
        <v>522.90820291980003</v>
      </c>
    </row>
    <row r="25" spans="1:5" x14ac:dyDescent="0.25">
      <c r="A25" s="14" t="s">
        <v>36</v>
      </c>
      <c r="B25" s="1">
        <v>182.72920000000002</v>
      </c>
      <c r="C25" s="1">
        <v>1</v>
      </c>
      <c r="D25" s="4">
        <v>1.2985633000000001</v>
      </c>
      <c r="E25" s="1">
        <f t="shared" si="0"/>
        <v>237.28543295836005</v>
      </c>
    </row>
    <row r="26" spans="1:5" x14ac:dyDescent="0.25">
      <c r="A26" s="14" t="s">
        <v>37</v>
      </c>
      <c r="B26" s="1">
        <v>182.72920000000002</v>
      </c>
      <c r="C26" s="1">
        <v>1</v>
      </c>
      <c r="D26" s="4">
        <v>1.4176814</v>
      </c>
      <c r="E26" s="1">
        <f t="shared" si="0"/>
        <v>259.05178807688003</v>
      </c>
    </row>
    <row r="27" spans="1:5" x14ac:dyDescent="0.25">
      <c r="A27" s="16" t="s">
        <v>38</v>
      </c>
      <c r="B27" s="1">
        <v>182.72920000000002</v>
      </c>
      <c r="C27" s="1">
        <v>1</v>
      </c>
      <c r="D27" s="4">
        <v>1.1260748</v>
      </c>
      <c r="E27" s="1">
        <f t="shared" si="0"/>
        <v>205.76674734416002</v>
      </c>
    </row>
    <row r="28" spans="1:5" ht="71.25" x14ac:dyDescent="0.25">
      <c r="A28" s="12" t="s">
        <v>70</v>
      </c>
      <c r="B28" s="9">
        <v>182.72920000000002</v>
      </c>
      <c r="C28" s="9">
        <v>1</v>
      </c>
      <c r="D28" s="13">
        <v>1.0843514000000001</v>
      </c>
      <c r="E28" s="9">
        <f t="shared" si="0"/>
        <v>198.14266384088003</v>
      </c>
    </row>
    <row r="29" spans="1:5" x14ac:dyDescent="0.25">
      <c r="A29" s="14" t="s">
        <v>33</v>
      </c>
      <c r="B29" s="1">
        <v>182.72920000000002</v>
      </c>
      <c r="C29" s="1">
        <v>1</v>
      </c>
      <c r="D29" s="4">
        <v>1.3505849999999999</v>
      </c>
      <c r="E29" s="1">
        <f t="shared" si="0"/>
        <v>246.79131658200001</v>
      </c>
    </row>
    <row r="30" spans="1:5" x14ac:dyDescent="0.25">
      <c r="A30" s="15" t="s">
        <v>34</v>
      </c>
      <c r="B30" s="1">
        <v>182.72920000000002</v>
      </c>
      <c r="C30" s="1">
        <v>1</v>
      </c>
      <c r="D30" s="4">
        <v>0.55632459999999995</v>
      </c>
      <c r="E30" s="1">
        <f t="shared" si="0"/>
        <v>101.65674909832001</v>
      </c>
    </row>
    <row r="31" spans="1:5" x14ac:dyDescent="0.25">
      <c r="A31" s="14" t="s">
        <v>37</v>
      </c>
      <c r="B31" s="1">
        <v>182.72920000000002</v>
      </c>
      <c r="C31" s="1">
        <v>1</v>
      </c>
      <c r="D31" s="4">
        <v>0.94431960000000004</v>
      </c>
      <c r="E31" s="1">
        <f t="shared" si="0"/>
        <v>172.55476505232002</v>
      </c>
    </row>
    <row r="32" spans="1:5" x14ac:dyDescent="0.25">
      <c r="A32" s="14" t="s">
        <v>38</v>
      </c>
      <c r="B32" s="1">
        <v>182.72920000000002</v>
      </c>
      <c r="C32" s="1">
        <v>1</v>
      </c>
      <c r="D32" s="4">
        <v>0</v>
      </c>
      <c r="E32" s="1">
        <f t="shared" si="0"/>
        <v>0</v>
      </c>
    </row>
    <row r="33" spans="1:5" x14ac:dyDescent="0.25">
      <c r="A33" s="15" t="s">
        <v>35</v>
      </c>
      <c r="B33" s="1">
        <v>182.72920000000002</v>
      </c>
      <c r="C33" s="1">
        <v>1</v>
      </c>
      <c r="D33" s="4">
        <v>1.5240699</v>
      </c>
      <c r="E33" s="1">
        <f t="shared" si="0"/>
        <v>278.49207357108003</v>
      </c>
    </row>
    <row r="34" spans="1:5" ht="71.25" x14ac:dyDescent="0.25">
      <c r="A34" s="12" t="s">
        <v>71</v>
      </c>
      <c r="B34" s="9">
        <v>182.72920000000002</v>
      </c>
      <c r="C34" s="9">
        <v>1</v>
      </c>
      <c r="D34" s="13">
        <v>1.0413687</v>
      </c>
      <c r="E34" s="9">
        <f t="shared" si="0"/>
        <v>190.28846945604002</v>
      </c>
    </row>
    <row r="35" spans="1:5" x14ac:dyDescent="0.25">
      <c r="A35" s="14" t="s">
        <v>33</v>
      </c>
      <c r="B35" s="1">
        <v>182.72920000000002</v>
      </c>
      <c r="C35" s="1">
        <v>1</v>
      </c>
      <c r="D35" s="4">
        <v>1.2494498999999999</v>
      </c>
      <c r="E35" s="1">
        <f t="shared" si="0"/>
        <v>228.31098066708</v>
      </c>
    </row>
    <row r="36" spans="1:5" x14ac:dyDescent="0.25">
      <c r="A36" s="15" t="s">
        <v>34</v>
      </c>
      <c r="B36" s="1">
        <v>182.72920000000002</v>
      </c>
      <c r="C36" s="1">
        <v>1</v>
      </c>
      <c r="D36" s="4">
        <v>0.58222240000000003</v>
      </c>
      <c r="E36" s="1">
        <f t="shared" si="0"/>
        <v>106.38903337408001</v>
      </c>
    </row>
    <row r="37" spans="1:5" x14ac:dyDescent="0.25">
      <c r="A37" s="15" t="s">
        <v>35</v>
      </c>
      <c r="B37" s="1">
        <v>182.72920000000002</v>
      </c>
      <c r="C37" s="1">
        <v>1</v>
      </c>
      <c r="D37" s="4">
        <v>1.5306010999999999</v>
      </c>
      <c r="E37" s="1">
        <f t="shared" si="0"/>
        <v>279.68551452212</v>
      </c>
    </row>
    <row r="38" spans="1:5" x14ac:dyDescent="0.25">
      <c r="A38" s="14" t="s">
        <v>36</v>
      </c>
      <c r="B38" s="1">
        <v>182.72920000000002</v>
      </c>
      <c r="C38" s="1">
        <v>1</v>
      </c>
      <c r="D38" s="4">
        <v>0.54583859999999995</v>
      </c>
      <c r="E38" s="1">
        <f t="shared" si="0"/>
        <v>99.740650707119997</v>
      </c>
    </row>
    <row r="39" spans="1:5" x14ac:dyDescent="0.25">
      <c r="A39" s="14" t="s">
        <v>37</v>
      </c>
      <c r="B39" s="1">
        <v>182.72920000000002</v>
      </c>
      <c r="C39" s="1">
        <v>1</v>
      </c>
      <c r="D39" s="4">
        <v>0.93688660000000001</v>
      </c>
      <c r="E39" s="1">
        <f t="shared" si="0"/>
        <v>171.19653890872002</v>
      </c>
    </row>
    <row r="40" spans="1:5" x14ac:dyDescent="0.25">
      <c r="A40" s="14" t="s">
        <v>38</v>
      </c>
      <c r="B40" s="1">
        <v>182.72920000000002</v>
      </c>
      <c r="C40" s="1">
        <v>1</v>
      </c>
      <c r="D40" s="4">
        <v>0.51552359999999997</v>
      </c>
      <c r="E40" s="1">
        <f t="shared" si="0"/>
        <v>94.201215009120006</v>
      </c>
    </row>
    <row r="41" spans="1:5" ht="71.25" x14ac:dyDescent="0.25">
      <c r="A41" s="12" t="s">
        <v>72</v>
      </c>
      <c r="B41" s="9">
        <v>182.72920000000002</v>
      </c>
      <c r="C41" s="9">
        <v>1</v>
      </c>
      <c r="D41" s="13">
        <v>1.2564058</v>
      </c>
      <c r="E41" s="9">
        <f t="shared" si="0"/>
        <v>229.58202670936004</v>
      </c>
    </row>
    <row r="42" spans="1:5" x14ac:dyDescent="0.25">
      <c r="A42" s="14" t="s">
        <v>33</v>
      </c>
      <c r="B42" s="1">
        <v>182.72920000000002</v>
      </c>
      <c r="C42" s="1">
        <v>1</v>
      </c>
      <c r="D42" s="4">
        <v>1.2403384</v>
      </c>
      <c r="E42" s="1">
        <f t="shared" si="0"/>
        <v>226.64604356128001</v>
      </c>
    </row>
    <row r="43" spans="1:5" x14ac:dyDescent="0.25">
      <c r="A43" s="15" t="s">
        <v>34</v>
      </c>
      <c r="B43" s="1">
        <v>182.72920000000002</v>
      </c>
      <c r="C43" s="1">
        <v>1</v>
      </c>
      <c r="D43" s="4">
        <v>0.71512450000000005</v>
      </c>
      <c r="E43" s="1">
        <f t="shared" si="0"/>
        <v>130.67412778540003</v>
      </c>
    </row>
    <row r="44" spans="1:5" x14ac:dyDescent="0.25">
      <c r="A44" s="15" t="s">
        <v>35</v>
      </c>
      <c r="B44" s="1">
        <v>182.72920000000002</v>
      </c>
      <c r="C44" s="1">
        <v>1</v>
      </c>
      <c r="D44" s="4">
        <v>1.5277745</v>
      </c>
      <c r="E44" s="1">
        <f t="shared" si="0"/>
        <v>279.16901216540003</v>
      </c>
    </row>
    <row r="45" spans="1:5" ht="57" x14ac:dyDescent="0.25">
      <c r="A45" s="12" t="s">
        <v>73</v>
      </c>
      <c r="B45" s="9">
        <v>182.72920000000002</v>
      </c>
      <c r="C45" s="9">
        <v>1</v>
      </c>
      <c r="D45" s="13">
        <v>0.9201762</v>
      </c>
      <c r="E45" s="9">
        <f t="shared" si="0"/>
        <v>168.14306088504003</v>
      </c>
    </row>
    <row r="46" spans="1:5" ht="18" customHeight="1" x14ac:dyDescent="0.25">
      <c r="A46" s="28" t="s">
        <v>36</v>
      </c>
      <c r="B46" s="1">
        <v>182.72920000000002</v>
      </c>
      <c r="C46" s="1">
        <v>1</v>
      </c>
      <c r="D46" s="4">
        <v>0.54454539999999996</v>
      </c>
      <c r="E46" s="1">
        <f t="shared" si="0"/>
        <v>99.504345305680005</v>
      </c>
    </row>
    <row r="47" spans="1:5" ht="18" customHeight="1" x14ac:dyDescent="0.25">
      <c r="A47" s="14" t="s">
        <v>37</v>
      </c>
      <c r="B47" s="1">
        <v>182.72920000000002</v>
      </c>
      <c r="C47" s="1">
        <v>1</v>
      </c>
      <c r="D47" s="4">
        <v>0</v>
      </c>
      <c r="E47" s="1">
        <f t="shared" ref="E47" si="1">B47*C47*D47</f>
        <v>0</v>
      </c>
    </row>
    <row r="48" spans="1:5" ht="18" customHeight="1" x14ac:dyDescent="0.25">
      <c r="A48" s="27" t="s">
        <v>34</v>
      </c>
      <c r="B48" s="1">
        <v>182.72920000000002</v>
      </c>
      <c r="C48" s="1">
        <v>1</v>
      </c>
      <c r="D48" s="4">
        <v>0.56634209999999996</v>
      </c>
      <c r="E48" s="1">
        <f>B48*C48*D48</f>
        <v>103.48723885932</v>
      </c>
    </row>
    <row r="49" spans="1:5" ht="18" customHeight="1" x14ac:dyDescent="0.25">
      <c r="A49" s="27" t="s">
        <v>35</v>
      </c>
      <c r="B49" s="1">
        <v>182.72920000000002</v>
      </c>
      <c r="C49" s="1">
        <v>1</v>
      </c>
      <c r="D49" s="4">
        <v>1.5278537999999999</v>
      </c>
      <c r="E49" s="1">
        <f>B49*C49*D49</f>
        <v>279.18350259096002</v>
      </c>
    </row>
    <row r="50" spans="1:5" ht="71.25" x14ac:dyDescent="0.25">
      <c r="A50" s="12" t="s">
        <v>74</v>
      </c>
      <c r="B50" s="9">
        <v>182.72920000000002</v>
      </c>
      <c r="C50" s="9">
        <v>1</v>
      </c>
      <c r="D50" s="13">
        <v>0.77005420000000002</v>
      </c>
      <c r="E50" s="9">
        <f t="shared" si="0"/>
        <v>140.71138792264003</v>
      </c>
    </row>
    <row r="51" spans="1:5" x14ac:dyDescent="0.25">
      <c r="A51" s="14" t="s">
        <v>33</v>
      </c>
      <c r="B51" s="1">
        <v>182.72920000000002</v>
      </c>
      <c r="C51" s="1">
        <v>1</v>
      </c>
      <c r="D51" s="4">
        <v>0.91946340000000004</v>
      </c>
      <c r="E51" s="1">
        <f>B51*C51*D51</f>
        <v>168.01281151128003</v>
      </c>
    </row>
    <row r="52" spans="1:5" x14ac:dyDescent="0.25">
      <c r="A52" s="27" t="s">
        <v>35</v>
      </c>
      <c r="B52" s="1">
        <v>182.72920000000002</v>
      </c>
      <c r="C52" s="1">
        <v>1</v>
      </c>
      <c r="D52" s="4">
        <v>0.65454429999999997</v>
      </c>
      <c r="E52" s="1">
        <f>B52*C52*D52</f>
        <v>119.60435630356001</v>
      </c>
    </row>
    <row r="53" spans="1:5" ht="71.25" x14ac:dyDescent="0.25">
      <c r="A53" s="12" t="s">
        <v>75</v>
      </c>
      <c r="B53" s="9">
        <v>182.72920000000002</v>
      </c>
      <c r="C53" s="9">
        <v>1</v>
      </c>
      <c r="D53" s="13">
        <v>1.2718048</v>
      </c>
      <c r="E53" s="9">
        <f t="shared" si="0"/>
        <v>232.39587366016002</v>
      </c>
    </row>
    <row r="54" spans="1:5" x14ac:dyDescent="0.25">
      <c r="A54" s="14" t="s">
        <v>33</v>
      </c>
      <c r="B54" s="1">
        <v>182.72920000000002</v>
      </c>
      <c r="C54" s="1">
        <v>1</v>
      </c>
      <c r="D54" s="4">
        <v>1.2718048</v>
      </c>
      <c r="E54" s="1">
        <f t="shared" si="0"/>
        <v>232.39587366016002</v>
      </c>
    </row>
    <row r="55" spans="1:5" ht="55.5" customHeight="1" x14ac:dyDescent="0.25">
      <c r="A55" s="12" t="s">
        <v>76</v>
      </c>
      <c r="B55" s="9">
        <v>182.72920000000002</v>
      </c>
      <c r="C55" s="9">
        <v>1</v>
      </c>
      <c r="D55" s="13">
        <v>0.52449319999999999</v>
      </c>
      <c r="E55" s="9">
        <f t="shared" si="0"/>
        <v>95.84022284144001</v>
      </c>
    </row>
    <row r="56" spans="1:5" x14ac:dyDescent="0.25">
      <c r="A56" s="14" t="s">
        <v>38</v>
      </c>
      <c r="B56" s="1">
        <v>182.72920000000002</v>
      </c>
      <c r="C56" s="1">
        <v>1</v>
      </c>
      <c r="D56" s="4">
        <v>0.52449319999999999</v>
      </c>
      <c r="E56" s="1">
        <f t="shared" si="0"/>
        <v>95.84022284144001</v>
      </c>
    </row>
    <row r="57" spans="1:5" ht="71.25" x14ac:dyDescent="0.25">
      <c r="A57" s="12" t="s">
        <v>77</v>
      </c>
      <c r="B57" s="9">
        <v>182.72920000000002</v>
      </c>
      <c r="C57" s="9">
        <v>1</v>
      </c>
      <c r="D57" s="13">
        <v>0.54707930000000005</v>
      </c>
      <c r="E57" s="9">
        <f t="shared" si="0"/>
        <v>99.967362825560016</v>
      </c>
    </row>
    <row r="58" spans="1:5" x14ac:dyDescent="0.25">
      <c r="A58" s="15" t="s">
        <v>34</v>
      </c>
      <c r="B58" s="1">
        <v>182.72920000000002</v>
      </c>
      <c r="C58" s="1">
        <v>1</v>
      </c>
      <c r="D58" s="4">
        <v>0.59401219999999999</v>
      </c>
      <c r="E58" s="1">
        <f>B58*C58*D58</f>
        <v>108.54337409624002</v>
      </c>
    </row>
    <row r="59" spans="1:5" x14ac:dyDescent="0.25">
      <c r="A59" s="14" t="s">
        <v>38</v>
      </c>
      <c r="B59" s="1">
        <v>182.72920000000002</v>
      </c>
      <c r="C59" s="1">
        <v>1</v>
      </c>
      <c r="D59" s="4">
        <v>0.49922729999999998</v>
      </c>
      <c r="E59" s="1">
        <f t="shared" ref="E59" si="2">B59*C59*D59</f>
        <v>91.223405147160008</v>
      </c>
    </row>
    <row r="60" spans="1:5" x14ac:dyDescent="0.25">
      <c r="A60" s="14" t="s">
        <v>47</v>
      </c>
      <c r="B60" s="1">
        <v>182.72920000000002</v>
      </c>
      <c r="C60" s="1">
        <v>1</v>
      </c>
      <c r="D60" s="4">
        <v>0.56196469999999998</v>
      </c>
      <c r="E60" s="1">
        <f t="shared" si="0"/>
        <v>102.68736005924001</v>
      </c>
    </row>
    <row r="61" spans="1:5" ht="79.5" customHeight="1" x14ac:dyDescent="0.25">
      <c r="A61" s="12" t="s">
        <v>78</v>
      </c>
      <c r="B61" s="9">
        <v>347.87520000000006</v>
      </c>
      <c r="C61" s="9">
        <f t="shared" ref="C61:E61" si="3">C62</f>
        <v>1</v>
      </c>
      <c r="D61" s="26">
        <v>0.7112465</v>
      </c>
      <c r="E61" s="9">
        <f t="shared" si="3"/>
        <v>247.42501843680006</v>
      </c>
    </row>
    <row r="62" spans="1:5" ht="19.5" customHeight="1" x14ac:dyDescent="0.25">
      <c r="A62" s="17" t="s">
        <v>40</v>
      </c>
      <c r="B62" s="1">
        <v>347.87520000000006</v>
      </c>
      <c r="C62" s="1">
        <v>1</v>
      </c>
      <c r="D62" s="4">
        <v>0.7112465</v>
      </c>
      <c r="E62" s="1">
        <f t="shared" si="0"/>
        <v>247.42501843680006</v>
      </c>
    </row>
    <row r="63" spans="1:5" ht="72.75" customHeight="1" x14ac:dyDescent="0.25">
      <c r="A63" s="12" t="s">
        <v>63</v>
      </c>
      <c r="B63" s="9">
        <v>1953.8184000000001</v>
      </c>
      <c r="C63" s="9">
        <v>1</v>
      </c>
      <c r="D63" s="13">
        <v>1.0613732</v>
      </c>
      <c r="E63" s="9">
        <f>B63*C63*D63</f>
        <v>2073.7304874268802</v>
      </c>
    </row>
    <row r="64" spans="1:5" ht="16.5" customHeight="1" x14ac:dyDescent="0.25">
      <c r="A64" s="15" t="s">
        <v>41</v>
      </c>
      <c r="B64" s="1">
        <v>1953.8184000000001</v>
      </c>
      <c r="C64" s="1">
        <v>1</v>
      </c>
      <c r="D64" s="4">
        <v>1.0613732</v>
      </c>
      <c r="E64" s="1">
        <f t="shared" ref="E64:E74" si="4">B64*C64*D64</f>
        <v>2073.7304874268802</v>
      </c>
    </row>
    <row r="65" spans="1:5" ht="68.25" customHeight="1" x14ac:dyDescent="0.25">
      <c r="A65" s="12" t="s">
        <v>63</v>
      </c>
      <c r="B65" s="9">
        <v>1953.8184000000001</v>
      </c>
      <c r="C65" s="9">
        <v>1</v>
      </c>
      <c r="D65" s="13">
        <v>1.4631445000000001</v>
      </c>
      <c r="E65" s="9">
        <f t="shared" si="4"/>
        <v>2858.7186459588002</v>
      </c>
    </row>
    <row r="66" spans="1:5" ht="18" customHeight="1" x14ac:dyDescent="0.25">
      <c r="A66" s="15" t="s">
        <v>42</v>
      </c>
      <c r="B66" s="1">
        <v>1953.8184000000001</v>
      </c>
      <c r="C66" s="1">
        <v>1</v>
      </c>
      <c r="D66" s="4">
        <v>1.4631445000000001</v>
      </c>
      <c r="E66" s="1">
        <f t="shared" si="4"/>
        <v>2858.7186459588002</v>
      </c>
    </row>
    <row r="67" spans="1:5" ht="76.5" customHeight="1" x14ac:dyDescent="0.25">
      <c r="A67" s="12" t="s">
        <v>65</v>
      </c>
      <c r="B67" s="9">
        <v>4405781.1208000006</v>
      </c>
      <c r="C67" s="9">
        <v>1</v>
      </c>
      <c r="D67" s="13">
        <v>1.2752094</v>
      </c>
      <c r="E67" s="9">
        <f t="shared" si="4"/>
        <v>5618293.4995866967</v>
      </c>
    </row>
    <row r="68" spans="1:5" ht="18" customHeight="1" x14ac:dyDescent="0.25">
      <c r="A68" s="15" t="s">
        <v>46</v>
      </c>
      <c r="B68" s="1">
        <v>4405781.1208000006</v>
      </c>
      <c r="C68" s="1">
        <v>1</v>
      </c>
      <c r="D68" s="4">
        <v>1.2752094</v>
      </c>
      <c r="E68" s="1">
        <f t="shared" si="4"/>
        <v>5618293.4995866967</v>
      </c>
    </row>
    <row r="69" spans="1:5" ht="45" customHeight="1" x14ac:dyDescent="0.25">
      <c r="A69" s="12" t="s">
        <v>66</v>
      </c>
      <c r="B69" s="9">
        <v>820797.84720000008</v>
      </c>
      <c r="C69" s="9">
        <v>1</v>
      </c>
      <c r="D69" s="13">
        <v>0.1763874</v>
      </c>
      <c r="E69" s="9">
        <f>B69*C69*D69+0.02</f>
        <v>144778.41819320529</v>
      </c>
    </row>
    <row r="70" spans="1:5" ht="18" customHeight="1" x14ac:dyDescent="0.25">
      <c r="A70" s="15" t="s">
        <v>46</v>
      </c>
      <c r="B70" s="1">
        <v>820797.84720000008</v>
      </c>
      <c r="C70" s="1">
        <v>1</v>
      </c>
      <c r="D70" s="4">
        <v>0.1763874</v>
      </c>
      <c r="E70" s="1">
        <f>B70*C70*D70+0.02</f>
        <v>144778.41819320529</v>
      </c>
    </row>
    <row r="71" spans="1:5" ht="55.5" customHeight="1" x14ac:dyDescent="0.25">
      <c r="A71" s="12" t="s">
        <v>64</v>
      </c>
      <c r="B71" s="9">
        <v>488.64159999999998</v>
      </c>
      <c r="C71" s="9">
        <v>1</v>
      </c>
      <c r="D71" s="13">
        <v>0.65633969999999997</v>
      </c>
      <c r="E71" s="9">
        <f t="shared" si="4"/>
        <v>320.71488115151999</v>
      </c>
    </row>
    <row r="72" spans="1:5" x14ac:dyDescent="0.25">
      <c r="A72" s="15" t="s">
        <v>43</v>
      </c>
      <c r="B72" s="1">
        <v>488.64159999999998</v>
      </c>
      <c r="C72" s="1">
        <v>1</v>
      </c>
      <c r="D72" s="4">
        <v>0.65633969999999997</v>
      </c>
      <c r="E72" s="1">
        <f>B72*C72*D72</f>
        <v>320.71488115151999</v>
      </c>
    </row>
    <row r="73" spans="1:5" ht="64.5" hidden="1" customHeight="1" x14ac:dyDescent="0.25">
      <c r="A73" s="12" t="s">
        <v>48</v>
      </c>
      <c r="B73" s="9">
        <v>4244436.4926000005</v>
      </c>
      <c r="C73" s="9">
        <f t="shared" ref="C73:E73" si="5">C74</f>
        <v>1</v>
      </c>
      <c r="D73" s="26">
        <v>1.3854477999999999</v>
      </c>
      <c r="E73" s="9">
        <f t="shared" si="5"/>
        <v>5880445.2009123862</v>
      </c>
    </row>
    <row r="74" spans="1:5" ht="21" hidden="1" customHeight="1" x14ac:dyDescent="0.25">
      <c r="A74" s="27" t="s">
        <v>49</v>
      </c>
      <c r="B74" s="1">
        <v>4244436.4926000005</v>
      </c>
      <c r="C74" s="1">
        <v>1</v>
      </c>
      <c r="D74" s="13">
        <v>1.3854477999999999</v>
      </c>
      <c r="E74" s="1">
        <f t="shared" si="4"/>
        <v>5880445.2009123862</v>
      </c>
    </row>
    <row r="75" spans="1:5" x14ac:dyDescent="0.25">
      <c r="A75" s="21"/>
      <c r="B75" s="11"/>
      <c r="C75" s="11"/>
      <c r="D75" s="11"/>
      <c r="E75" s="11"/>
    </row>
    <row r="76" spans="1:5" x14ac:dyDescent="0.25">
      <c r="A76" s="21"/>
      <c r="B76" s="11"/>
      <c r="C76" s="11"/>
      <c r="D76" s="11"/>
      <c r="E76" s="11"/>
    </row>
    <row r="77" spans="1:5" x14ac:dyDescent="0.25">
      <c r="A77" s="22"/>
      <c r="B77" s="11"/>
      <c r="C77" s="11"/>
      <c r="D77" s="11"/>
      <c r="E77" s="11"/>
    </row>
  </sheetData>
  <mergeCells count="1">
    <mergeCell ref="A2:E2"/>
  </mergeCells>
  <pageMargins left="0.7" right="0.7" top="0.75" bottom="0.75" header="0.3" footer="0.3"/>
  <pageSetup paperSize="9" scale="6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62875-A38C-4252-B36A-97661A2BCCAD}">
  <sheetPr>
    <pageSetUpPr fitToPage="1"/>
  </sheetPr>
  <dimension ref="A1:N36"/>
  <sheetViews>
    <sheetView topLeftCell="A19" workbookViewId="0">
      <selection activeCell="A24" sqref="A24"/>
    </sheetView>
  </sheetViews>
  <sheetFormatPr defaultRowHeight="15" x14ac:dyDescent="0.25"/>
  <cols>
    <col min="1" max="1" width="41.28515625" style="5" customWidth="1"/>
    <col min="2" max="2" width="15.5703125" style="5" customWidth="1"/>
    <col min="3" max="3" width="12.85546875" style="5" customWidth="1"/>
    <col min="4" max="4" width="9.28515625" style="5" customWidth="1"/>
    <col min="5" max="5" width="10.7109375" style="5" customWidth="1"/>
    <col min="6" max="6" width="12" style="5" customWidth="1"/>
    <col min="7" max="7" width="9.28515625" style="5" customWidth="1"/>
    <col min="8" max="8" width="10.140625" style="5" customWidth="1"/>
    <col min="9" max="9" width="13.5703125" style="5" customWidth="1"/>
    <col min="10" max="10" width="12.140625" style="5" bestFit="1" customWidth="1"/>
    <col min="11" max="11" width="18.85546875" style="5" customWidth="1"/>
    <col min="12" max="12" width="17" style="5" customWidth="1"/>
    <col min="13" max="13" width="12.7109375" style="5" customWidth="1"/>
    <col min="14" max="14" width="13.7109375" style="5" customWidth="1"/>
    <col min="15" max="16384" width="9.140625" style="5"/>
  </cols>
  <sheetData>
    <row r="1" spans="1:14" x14ac:dyDescent="0.25">
      <c r="M1" s="32" t="s">
        <v>32</v>
      </c>
      <c r="N1" s="32"/>
    </row>
    <row r="2" spans="1:14" s="23" customFormat="1" ht="63" customHeight="1" x14ac:dyDescent="0.25">
      <c r="A2" s="39" t="s">
        <v>83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</row>
    <row r="3" spans="1:14" ht="90" customHeight="1" x14ac:dyDescent="0.25">
      <c r="A3" s="35" t="s">
        <v>28</v>
      </c>
      <c r="B3" s="35" t="s">
        <v>0</v>
      </c>
      <c r="C3" s="35"/>
      <c r="D3" s="35"/>
      <c r="E3" s="36" t="s">
        <v>1</v>
      </c>
      <c r="F3" s="37"/>
      <c r="G3" s="37"/>
      <c r="H3" s="37"/>
      <c r="I3" s="37"/>
      <c r="J3" s="37"/>
      <c r="K3" s="38"/>
      <c r="L3" s="30" t="s">
        <v>2</v>
      </c>
      <c r="M3" s="30" t="s">
        <v>3</v>
      </c>
      <c r="N3" s="30" t="s">
        <v>4</v>
      </c>
    </row>
    <row r="4" spans="1:14" x14ac:dyDescent="0.25">
      <c r="A4" s="35"/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6"/>
      <c r="M4" s="6"/>
      <c r="N4" s="6"/>
    </row>
    <row r="5" spans="1:14" x14ac:dyDescent="0.25">
      <c r="A5" s="7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  <c r="K5" s="7">
        <v>11</v>
      </c>
      <c r="L5" s="30">
        <v>12</v>
      </c>
      <c r="M5" s="7">
        <v>13</v>
      </c>
      <c r="N5" s="7">
        <v>14</v>
      </c>
    </row>
    <row r="6" spans="1:14" ht="45" x14ac:dyDescent="0.25">
      <c r="A6" s="8" t="s">
        <v>50</v>
      </c>
      <c r="B6" s="1">
        <v>77.709999999999994</v>
      </c>
      <c r="C6" s="1">
        <f>'Приложение №1 2026г'!C6*1.04</f>
        <v>48.293440000000004</v>
      </c>
      <c r="D6" s="1">
        <f>'Приложение №1 2026г'!D6*1.04</f>
        <v>8.6528000000000008E-2</v>
      </c>
      <c r="E6" s="1">
        <f>'Приложение №1 2026г'!E6*1.04</f>
        <v>4.4886400000000011</v>
      </c>
      <c r="F6" s="1">
        <f>'Приложение №1 2026г'!F6*1.04</f>
        <v>5.4404480000000008</v>
      </c>
      <c r="G6" s="1">
        <f>'Приложение №1 2026г'!G6*1.04</f>
        <v>0</v>
      </c>
      <c r="H6" s="1">
        <f>'Приложение №1 2026г'!H6*1.04</f>
        <v>0.32447999999999999</v>
      </c>
      <c r="I6" s="1">
        <f>'Приложение №1 2026г'!I6*1.04</f>
        <v>0.12979199999999999</v>
      </c>
      <c r="J6" s="1">
        <v>8.06</v>
      </c>
      <c r="K6" s="1">
        <f>'Приложение №1 2026г'!K6*1.04</f>
        <v>1.860352</v>
      </c>
      <c r="L6" s="1">
        <f>SUM(B6:K6)</f>
        <v>146.39368000000002</v>
      </c>
      <c r="M6" s="2">
        <v>1</v>
      </c>
      <c r="N6" s="3">
        <f>' Приложение № 2 2025г'!D6</f>
        <v>0.99360329999999997</v>
      </c>
    </row>
    <row r="7" spans="1:14" ht="57.75" customHeight="1" x14ac:dyDescent="0.25">
      <c r="A7" s="8" t="s">
        <v>51</v>
      </c>
      <c r="B7" s="1">
        <v>77.709999999999994</v>
      </c>
      <c r="C7" s="1">
        <f>'Приложение №1 2026г'!C7*1.04</f>
        <v>88.507328000000001</v>
      </c>
      <c r="D7" s="1">
        <f>'Приложение №1 2026г'!D7*1.04</f>
        <v>8.6528000000000008E-2</v>
      </c>
      <c r="E7" s="1">
        <f>'Приложение №1 2026г'!E7*1.04</f>
        <v>4.4886400000000011</v>
      </c>
      <c r="F7" s="1">
        <f>'Приложение №1 2026г'!F7*1.04</f>
        <v>5.4404480000000008</v>
      </c>
      <c r="G7" s="1">
        <f>'Приложение №1 2026г'!G7*1.04</f>
        <v>0</v>
      </c>
      <c r="H7" s="1">
        <f>'Приложение №1 2026г'!H7*1.04</f>
        <v>0.32447999999999999</v>
      </c>
      <c r="I7" s="1">
        <f>'Приложение №1 2026г'!I7*1.04</f>
        <v>0.12979199999999999</v>
      </c>
      <c r="J7" s="1">
        <v>8.06</v>
      </c>
      <c r="K7" s="1">
        <f>'Приложение №1 2026г'!K7*1.04</f>
        <v>1.860352</v>
      </c>
      <c r="L7" s="1">
        <f t="shared" ref="L7:L23" si="0">SUM(B7:K7)</f>
        <v>186.60756800000001</v>
      </c>
      <c r="M7" s="2">
        <v>1</v>
      </c>
      <c r="N7" s="3">
        <f>' Приложение № 2 2025г'!D13</f>
        <v>0.53246579999999999</v>
      </c>
    </row>
    <row r="8" spans="1:14" ht="75" x14ac:dyDescent="0.25">
      <c r="A8" s="8" t="s">
        <v>52</v>
      </c>
      <c r="B8" s="1">
        <v>77.709999999999994</v>
      </c>
      <c r="C8" s="1">
        <f>'Приложение №1 2026г'!C8*1.04</f>
        <v>88.507328000000001</v>
      </c>
      <c r="D8" s="1">
        <f>'Приложение №1 2026г'!D8*1.04</f>
        <v>8.6528000000000008E-2</v>
      </c>
      <c r="E8" s="1">
        <f>'Приложение №1 2026г'!E8*1.04</f>
        <v>4.4886400000000011</v>
      </c>
      <c r="F8" s="1">
        <f>'Приложение №1 2026г'!F8*1.04</f>
        <v>5.4404480000000008</v>
      </c>
      <c r="G8" s="1">
        <f>'Приложение №1 2026г'!G8*1.04</f>
        <v>0</v>
      </c>
      <c r="H8" s="1">
        <f>'Приложение №1 2026г'!H8*1.04</f>
        <v>0.32447999999999999</v>
      </c>
      <c r="I8" s="1">
        <f>'Приложение №1 2026г'!I8*1.04</f>
        <v>0.12979199999999999</v>
      </c>
      <c r="J8" s="1">
        <v>8.06</v>
      </c>
      <c r="K8" s="1">
        <f>'Приложение №1 2026г'!K8*1.04</f>
        <v>1.860352</v>
      </c>
      <c r="L8" s="1">
        <f t="shared" si="0"/>
        <v>186.60756800000001</v>
      </c>
      <c r="M8" s="2">
        <v>1</v>
      </c>
      <c r="N8" s="3">
        <f>' Приложение № 2 2025г'!D19</f>
        <v>0.61329049999999996</v>
      </c>
    </row>
    <row r="9" spans="1:14" ht="60" x14ac:dyDescent="0.25">
      <c r="A9" s="8" t="s">
        <v>53</v>
      </c>
      <c r="B9" s="1">
        <v>77.709999999999994</v>
      </c>
      <c r="C9" s="1">
        <f>'Приложение №1 2026г'!C9*1.04</f>
        <v>88.507328000000001</v>
      </c>
      <c r="D9" s="1">
        <f>'Приложение №1 2026г'!D9*1.04</f>
        <v>8.6528000000000008E-2</v>
      </c>
      <c r="E9" s="1">
        <f>'Приложение №1 2026г'!E9*1.04</f>
        <v>4.4886400000000011</v>
      </c>
      <c r="F9" s="1">
        <f>'Приложение №1 2026г'!F9*1.04</f>
        <v>5.4404480000000008</v>
      </c>
      <c r="G9" s="1">
        <f>'Приложение №1 2026г'!G9*1.04</f>
        <v>0</v>
      </c>
      <c r="H9" s="1">
        <f>'Приложение №1 2026г'!H9*1.04</f>
        <v>0.32447999999999999</v>
      </c>
      <c r="I9" s="1">
        <f>'Приложение №1 2026г'!I9*1.04</f>
        <v>0.12979199999999999</v>
      </c>
      <c r="J9" s="1">
        <v>8.06</v>
      </c>
      <c r="K9" s="1">
        <f>'Приложение №1 2026г'!K9*1.04</f>
        <v>1.860352</v>
      </c>
      <c r="L9" s="1">
        <f t="shared" si="0"/>
        <v>186.60756800000001</v>
      </c>
      <c r="M9" s="2">
        <v>1</v>
      </c>
      <c r="N9" s="3">
        <f>' Приложение № 2 2025г'!D21</f>
        <v>1.8682349</v>
      </c>
    </row>
    <row r="10" spans="1:14" ht="60" x14ac:dyDescent="0.25">
      <c r="A10" s="8" t="s">
        <v>54</v>
      </c>
      <c r="B10" s="1">
        <v>77.709999999999994</v>
      </c>
      <c r="C10" s="1">
        <f>'Приложение №1 2026г'!C10*1.04</f>
        <v>88.507328000000001</v>
      </c>
      <c r="D10" s="1">
        <f>'Приложение №1 2026г'!D10*1.04</f>
        <v>8.6528000000000008E-2</v>
      </c>
      <c r="E10" s="1">
        <f>'Приложение №1 2026г'!E10*1.04</f>
        <v>4.4886400000000011</v>
      </c>
      <c r="F10" s="1">
        <f>'Приложение №1 2026г'!F10*1.04</f>
        <v>5.4404480000000008</v>
      </c>
      <c r="G10" s="1">
        <f>'Приложение №1 2026г'!G10*1.04</f>
        <v>0</v>
      </c>
      <c r="H10" s="1">
        <f>'Приложение №1 2026г'!H10*1.04</f>
        <v>0.32447999999999999</v>
      </c>
      <c r="I10" s="1">
        <f>'Приложение №1 2026г'!I10*1.04</f>
        <v>0.12979199999999999</v>
      </c>
      <c r="J10" s="1">
        <v>8.06</v>
      </c>
      <c r="K10" s="1">
        <f>'Приложение №1 2026г'!K10*1.04</f>
        <v>1.860352</v>
      </c>
      <c r="L10" s="1">
        <f t="shared" si="0"/>
        <v>186.60756800000001</v>
      </c>
      <c r="M10" s="2">
        <v>1</v>
      </c>
      <c r="N10" s="3">
        <f>' Приложение № 2 2025г'!D28</f>
        <v>1.1017494000000001</v>
      </c>
    </row>
    <row r="11" spans="1:14" ht="60" x14ac:dyDescent="0.25">
      <c r="A11" s="8" t="s">
        <v>55</v>
      </c>
      <c r="B11" s="1">
        <v>77.709999999999994</v>
      </c>
      <c r="C11" s="1">
        <f>'Приложение №1 2026г'!C11*1.04</f>
        <v>88.507328000000001</v>
      </c>
      <c r="D11" s="1">
        <f>'Приложение №1 2026г'!D11*1.04</f>
        <v>8.6528000000000008E-2</v>
      </c>
      <c r="E11" s="1">
        <f>'Приложение №1 2026г'!E11*1.04</f>
        <v>4.4886400000000011</v>
      </c>
      <c r="F11" s="1">
        <f>'Приложение №1 2026г'!F11*1.04</f>
        <v>5.4404480000000008</v>
      </c>
      <c r="G11" s="1">
        <f>'Приложение №1 2026г'!G11*1.04</f>
        <v>0</v>
      </c>
      <c r="H11" s="1">
        <f>'Приложение №1 2026г'!H11*1.04</f>
        <v>0.32447999999999999</v>
      </c>
      <c r="I11" s="1">
        <f>'Приложение №1 2026г'!I11*1.04</f>
        <v>0.12979199999999999</v>
      </c>
      <c r="J11" s="1">
        <v>8.06</v>
      </c>
      <c r="K11" s="1">
        <f>'Приложение №1 2026г'!K11*1.04</f>
        <v>1.860352</v>
      </c>
      <c r="L11" s="1">
        <f t="shared" si="0"/>
        <v>186.60756800000001</v>
      </c>
      <c r="M11" s="2">
        <v>1</v>
      </c>
      <c r="N11" s="3">
        <f>' Приложение № 2 2025г'!D34</f>
        <v>1.0576014</v>
      </c>
    </row>
    <row r="12" spans="1:14" ht="75" x14ac:dyDescent="0.25">
      <c r="A12" s="8" t="s">
        <v>56</v>
      </c>
      <c r="B12" s="1">
        <v>77.709999999999994</v>
      </c>
      <c r="C12" s="1">
        <f>'Приложение №1 2026г'!C12*1.04</f>
        <v>88.507328000000001</v>
      </c>
      <c r="D12" s="1">
        <f>'Приложение №1 2026г'!D12*1.04</f>
        <v>8.6528000000000008E-2</v>
      </c>
      <c r="E12" s="1">
        <f>'Приложение №1 2026г'!E12*1.04</f>
        <v>4.4886400000000011</v>
      </c>
      <c r="F12" s="1">
        <f>'Приложение №1 2026г'!F12*1.04</f>
        <v>5.4404480000000008</v>
      </c>
      <c r="G12" s="1">
        <f>'Приложение №1 2026г'!G12*1.04</f>
        <v>0</v>
      </c>
      <c r="H12" s="1">
        <f>'Приложение №1 2026г'!H12*1.04</f>
        <v>0.32447999999999999</v>
      </c>
      <c r="I12" s="1">
        <f>'Приложение №1 2026г'!I12*1.04</f>
        <v>0.12979199999999999</v>
      </c>
      <c r="J12" s="1">
        <v>8.06</v>
      </c>
      <c r="K12" s="1">
        <f>'Приложение №1 2026г'!K12*1.04</f>
        <v>1.860352</v>
      </c>
      <c r="L12" s="1">
        <f t="shared" si="0"/>
        <v>186.60756800000001</v>
      </c>
      <c r="M12" s="2">
        <v>1</v>
      </c>
      <c r="N12" s="3">
        <f>' Приложение № 2 2025г'!D41</f>
        <v>1.2754665999999999</v>
      </c>
    </row>
    <row r="13" spans="1:14" ht="60" x14ac:dyDescent="0.25">
      <c r="A13" s="8" t="s">
        <v>57</v>
      </c>
      <c r="B13" s="1">
        <v>77.709999999999994</v>
      </c>
      <c r="C13" s="1">
        <f>'Приложение №1 2026г'!C13*1.04</f>
        <v>88.507328000000001</v>
      </c>
      <c r="D13" s="1">
        <f>'Приложение №1 2026г'!D13*1.04</f>
        <v>8.6528000000000008E-2</v>
      </c>
      <c r="E13" s="1">
        <f>'Приложение №1 2026г'!E13*1.04</f>
        <v>4.4886400000000011</v>
      </c>
      <c r="F13" s="1">
        <f>'Приложение №1 2026г'!F13*1.04</f>
        <v>5.4404480000000008</v>
      </c>
      <c r="G13" s="1">
        <f>'Приложение №1 2026г'!G13*1.04</f>
        <v>0</v>
      </c>
      <c r="H13" s="1">
        <f>'Приложение №1 2026г'!H13*1.04</f>
        <v>0.32447999999999999</v>
      </c>
      <c r="I13" s="1">
        <f>'Приложение №1 2026г'!I13*1.04</f>
        <v>0.12979199999999999</v>
      </c>
      <c r="J13" s="1">
        <v>8.06</v>
      </c>
      <c r="K13" s="1">
        <f>'Приложение №1 2026г'!K13*1.04</f>
        <v>1.860352</v>
      </c>
      <c r="L13" s="1">
        <f t="shared" si="0"/>
        <v>186.60756800000001</v>
      </c>
      <c r="M13" s="2">
        <v>1</v>
      </c>
      <c r="N13" s="3">
        <f>' Приложение № 2 2025г'!D45</f>
        <v>0.93326410000000004</v>
      </c>
    </row>
    <row r="14" spans="1:14" ht="60" x14ac:dyDescent="0.25">
      <c r="A14" s="8" t="s">
        <v>58</v>
      </c>
      <c r="B14" s="1">
        <v>77.709999999999994</v>
      </c>
      <c r="C14" s="1">
        <f>'Приложение №1 2026г'!C14*1.04</f>
        <v>88.507328000000001</v>
      </c>
      <c r="D14" s="1">
        <f>'Приложение №1 2026г'!D14*1.04</f>
        <v>8.6528000000000008E-2</v>
      </c>
      <c r="E14" s="1">
        <f>'Приложение №1 2026г'!E14*1.04</f>
        <v>4.4886400000000011</v>
      </c>
      <c r="F14" s="1">
        <f>'Приложение №1 2026г'!F14*1.04</f>
        <v>5.4404480000000008</v>
      </c>
      <c r="G14" s="1">
        <f>'Приложение №1 2026г'!G14*1.04</f>
        <v>0</v>
      </c>
      <c r="H14" s="1">
        <f>'Приложение №1 2026г'!H14*1.04</f>
        <v>0.32447999999999999</v>
      </c>
      <c r="I14" s="1">
        <f>'Приложение №1 2026г'!I14*1.04</f>
        <v>0.12979199999999999</v>
      </c>
      <c r="J14" s="1">
        <v>8.06</v>
      </c>
      <c r="K14" s="1">
        <f>'Приложение №1 2026г'!K14*1.04</f>
        <v>1.860352</v>
      </c>
      <c r="L14" s="1">
        <f t="shared" si="0"/>
        <v>186.60756800000001</v>
      </c>
      <c r="M14" s="2">
        <v>1</v>
      </c>
      <c r="N14" s="3">
        <f>' Приложение № 2 2025г'!D50</f>
        <v>0.78122599999999998</v>
      </c>
    </row>
    <row r="15" spans="1:14" ht="75" x14ac:dyDescent="0.25">
      <c r="A15" s="8" t="s">
        <v>59</v>
      </c>
      <c r="B15" s="1">
        <v>77.709999999999994</v>
      </c>
      <c r="C15" s="1">
        <f>'Приложение №1 2026г'!C15*1.04</f>
        <v>88.507328000000001</v>
      </c>
      <c r="D15" s="1">
        <f>'Приложение №1 2026г'!D15*1.04</f>
        <v>8.6528000000000008E-2</v>
      </c>
      <c r="E15" s="1">
        <f>'Приложение №1 2026г'!E15*1.04</f>
        <v>4.4886400000000011</v>
      </c>
      <c r="F15" s="1">
        <f>'Приложение №1 2026г'!F15*1.04</f>
        <v>5.4404480000000008</v>
      </c>
      <c r="G15" s="1">
        <f>'Приложение №1 2026г'!G15*1.04</f>
        <v>0</v>
      </c>
      <c r="H15" s="1">
        <f>'Приложение №1 2026г'!H15*1.04</f>
        <v>0.32447999999999999</v>
      </c>
      <c r="I15" s="1">
        <f>'Приложение №1 2026г'!I15*1.04</f>
        <v>0.12979199999999999</v>
      </c>
      <c r="J15" s="1">
        <v>8.06</v>
      </c>
      <c r="K15" s="1">
        <f>'Приложение №1 2026г'!K15*1.04</f>
        <v>1.860352</v>
      </c>
      <c r="L15" s="1">
        <f t="shared" si="0"/>
        <v>186.60756800000001</v>
      </c>
      <c r="M15" s="2">
        <v>1</v>
      </c>
      <c r="N15" s="3">
        <f>' Приложение № 2 2025г'!D53</f>
        <v>1.2921214999999999</v>
      </c>
    </row>
    <row r="16" spans="1:14" ht="75" x14ac:dyDescent="0.25">
      <c r="A16" s="8" t="s">
        <v>60</v>
      </c>
      <c r="B16" s="1">
        <v>77.709999999999994</v>
      </c>
      <c r="C16" s="1">
        <f>'Приложение №1 2026г'!C16*1.04</f>
        <v>88.507328000000001</v>
      </c>
      <c r="D16" s="1">
        <f>'Приложение №1 2026г'!D16*1.04</f>
        <v>8.6528000000000008E-2</v>
      </c>
      <c r="E16" s="1">
        <f>'Приложение №1 2026г'!E16*1.04</f>
        <v>4.4886400000000011</v>
      </c>
      <c r="F16" s="1">
        <f>'Приложение №1 2026г'!F16*1.04</f>
        <v>5.4404480000000008</v>
      </c>
      <c r="G16" s="1">
        <f>'Приложение №1 2026г'!G16*1.04</f>
        <v>0</v>
      </c>
      <c r="H16" s="1">
        <f>'Приложение №1 2026г'!H16*1.04</f>
        <v>0.32447999999999999</v>
      </c>
      <c r="I16" s="1">
        <f>'Приложение №1 2026г'!I16*1.04</f>
        <v>0.12979199999999999</v>
      </c>
      <c r="J16" s="1">
        <v>8.06</v>
      </c>
      <c r="K16" s="1">
        <f>'Приложение №1 2026г'!K16*1.04</f>
        <v>1.860352</v>
      </c>
      <c r="L16" s="1">
        <f t="shared" si="0"/>
        <v>186.60756800000001</v>
      </c>
      <c r="M16" s="2">
        <v>1</v>
      </c>
      <c r="N16" s="3">
        <f>' Приложение № 2 2025г'!D55</f>
        <v>0.53314740000000005</v>
      </c>
    </row>
    <row r="17" spans="1:14" ht="60" x14ac:dyDescent="0.25">
      <c r="A17" s="8" t="s">
        <v>61</v>
      </c>
      <c r="B17" s="1">
        <v>77.709999999999994</v>
      </c>
      <c r="C17" s="1">
        <f>'Приложение №1 2026г'!C17*1.04</f>
        <v>88.507328000000001</v>
      </c>
      <c r="D17" s="1">
        <f>'Приложение №1 2026г'!D17*1.04</f>
        <v>8.6528000000000008E-2</v>
      </c>
      <c r="E17" s="1">
        <f>'Приложение №1 2026г'!E17*1.04</f>
        <v>4.4886400000000011</v>
      </c>
      <c r="F17" s="1">
        <f>'Приложение №1 2026г'!F17*1.04</f>
        <v>5.4404480000000008</v>
      </c>
      <c r="G17" s="1">
        <f>'Приложение №1 2026г'!G17*1.04</f>
        <v>0</v>
      </c>
      <c r="H17" s="1">
        <f>'Приложение №1 2026г'!H17*1.04</f>
        <v>0.32447999999999999</v>
      </c>
      <c r="I17" s="1">
        <f>'Приложение №1 2026г'!I17*1.04</f>
        <v>0.12979199999999999</v>
      </c>
      <c r="J17" s="1">
        <v>8.06</v>
      </c>
      <c r="K17" s="1">
        <f>'Приложение №1 2026г'!K17*1.04</f>
        <v>1.860352</v>
      </c>
      <c r="L17" s="1">
        <f t="shared" si="0"/>
        <v>186.60756800000001</v>
      </c>
      <c r="M17" s="2">
        <v>1</v>
      </c>
      <c r="N17" s="3">
        <f>' Приложение № 2 2025г'!D57</f>
        <v>0.5561701</v>
      </c>
    </row>
    <row r="18" spans="1:14" ht="66.75" customHeight="1" x14ac:dyDescent="0.25">
      <c r="A18" s="8" t="s">
        <v>62</v>
      </c>
      <c r="B18" s="1">
        <v>140.07</v>
      </c>
      <c r="C18" s="1">
        <f>'Приложение №1 2026г'!C18*1.04</f>
        <v>4.4237440000000001</v>
      </c>
      <c r="D18" s="1">
        <f>'Приложение №1 2026г'!D18*1.04</f>
        <v>0</v>
      </c>
      <c r="E18" s="1">
        <f>'Приложение №1 2026г'!E18*1.04</f>
        <v>27.04</v>
      </c>
      <c r="F18" s="1">
        <f>'Приложение №1 2026г'!F18*1.04</f>
        <v>100.16697600000001</v>
      </c>
      <c r="G18" s="1">
        <f>'Приложение №1 2026г'!G18*1.04</f>
        <v>0</v>
      </c>
      <c r="H18" s="1">
        <f>'Приложение №1 2026г'!H18*1.04</f>
        <v>2.0983039999999997</v>
      </c>
      <c r="I18" s="1">
        <f>'Приложение №1 2026г'!I18*1.04</f>
        <v>4.3264000000000004E-2</v>
      </c>
      <c r="J18" s="1">
        <v>69.349999999999994</v>
      </c>
      <c r="K18" s="1">
        <f>'Приложение №1 2026г'!K18*1.04</f>
        <v>10.221119999999999</v>
      </c>
      <c r="L18" s="1">
        <f t="shared" si="0"/>
        <v>353.41340799999995</v>
      </c>
      <c r="M18" s="2">
        <v>1</v>
      </c>
      <c r="N18" s="4">
        <f>'Приложение №2 2027г'!D61</f>
        <v>0.70459720000000003</v>
      </c>
    </row>
    <row r="19" spans="1:14" ht="45" x14ac:dyDescent="0.25">
      <c r="A19" s="8" t="s">
        <v>63</v>
      </c>
      <c r="B19" s="1">
        <v>683.72</v>
      </c>
      <c r="C19" s="1">
        <f>'Приложение №1 2026г'!C19*1.04</f>
        <v>247.13478400000002</v>
      </c>
      <c r="D19" s="1">
        <f>'Приложение №1 2026г'!D19*1.04</f>
        <v>236.41612800000001</v>
      </c>
      <c r="E19" s="1">
        <f>'Приложение №1 2026г'!E19*1.04</f>
        <v>109.43628800000002</v>
      </c>
      <c r="F19" s="1">
        <f>'Приложение №1 2026г'!F19*1.04</f>
        <v>189.12857600000004</v>
      </c>
      <c r="G19" s="1">
        <f>'Приложение №1 2026г'!G19*1.04</f>
        <v>6.2624640000000005</v>
      </c>
      <c r="H19" s="1">
        <f>'Приложение №1 2026г'!H19*1.04</f>
        <v>3.56928</v>
      </c>
      <c r="I19" s="1">
        <f>'Приложение №1 2026г'!I19*1.04</f>
        <v>0</v>
      </c>
      <c r="J19" s="1">
        <v>455.82</v>
      </c>
      <c r="K19" s="1">
        <f>'Приложение №1 2026г'!K19*1.04</f>
        <v>54.902016000000003</v>
      </c>
      <c r="L19" s="1">
        <f t="shared" si="0"/>
        <v>1986.3895360000001</v>
      </c>
      <c r="M19" s="2">
        <v>1</v>
      </c>
      <c r="N19" s="4">
        <f>'Приложение №2 2027г'!D63</f>
        <v>1.0604529</v>
      </c>
    </row>
    <row r="20" spans="1:14" ht="45" x14ac:dyDescent="0.25">
      <c r="A20" s="8" t="s">
        <v>63</v>
      </c>
      <c r="B20" s="1">
        <v>683.72</v>
      </c>
      <c r="C20" s="1">
        <f>'Приложение №1 2026г'!C20*1.04</f>
        <v>247.13478400000002</v>
      </c>
      <c r="D20" s="1">
        <f>'Приложение №1 2026г'!D20*1.04</f>
        <v>236.41612800000001</v>
      </c>
      <c r="E20" s="1">
        <f>'Приложение №1 2026г'!E20*1.04</f>
        <v>109.43628800000002</v>
      </c>
      <c r="F20" s="1">
        <f>'Приложение №1 2026г'!F20*1.04</f>
        <v>189.12857600000004</v>
      </c>
      <c r="G20" s="1">
        <f>'Приложение №1 2026г'!G20*1.04</f>
        <v>6.2624640000000005</v>
      </c>
      <c r="H20" s="1">
        <f>'Приложение №1 2026г'!H20*1.04</f>
        <v>3.56928</v>
      </c>
      <c r="I20" s="1">
        <f>'Приложение №1 2026г'!I20*1.04</f>
        <v>0</v>
      </c>
      <c r="J20" s="1">
        <v>455.82</v>
      </c>
      <c r="K20" s="1">
        <f>'Приложение №1 2026г'!K20*1.04</f>
        <v>54.902016000000003</v>
      </c>
      <c r="L20" s="1">
        <f t="shared" si="0"/>
        <v>1986.3895360000001</v>
      </c>
      <c r="M20" s="2">
        <v>2</v>
      </c>
      <c r="N20" s="4">
        <f>'Приложение №2 2027г'!D65</f>
        <v>1.4516926000000001</v>
      </c>
    </row>
    <row r="21" spans="1:14" ht="45.75" customHeight="1" x14ac:dyDescent="0.25">
      <c r="A21" s="8" t="s">
        <v>64</v>
      </c>
      <c r="B21" s="1">
        <v>188.8</v>
      </c>
      <c r="C21" s="1">
        <f>'Приложение №1 2026г'!C21*1.04</f>
        <v>88.939968000000022</v>
      </c>
      <c r="D21" s="1">
        <f>'Приложение №1 2026г'!D21*1.04</f>
        <v>0</v>
      </c>
      <c r="E21" s="1">
        <f>'Приложение №1 2026г'!E21*1.04</f>
        <v>38.018239999999999</v>
      </c>
      <c r="F21" s="1">
        <f>'Приложение №1 2026г'!F21*1.04</f>
        <v>41.576704000000007</v>
      </c>
      <c r="G21" s="1">
        <f>'Приложение №1 2026г'!G21*1.04</f>
        <v>0</v>
      </c>
      <c r="H21" s="1">
        <f>'Приложение №1 2026г'!H21*1.04</f>
        <v>1.6224000000000001</v>
      </c>
      <c r="I21" s="1">
        <f>'Приложение №1 2026г'!I21*1.04</f>
        <v>1.29792</v>
      </c>
      <c r="J21" s="1">
        <v>125.86</v>
      </c>
      <c r="K21" s="1">
        <f>'Приложение №1 2026г'!K21*1.04</f>
        <v>9.485631999999999</v>
      </c>
      <c r="L21" s="1">
        <f t="shared" si="0"/>
        <v>495.60086400000006</v>
      </c>
      <c r="M21" s="2">
        <v>1</v>
      </c>
      <c r="N21" s="4">
        <f>'Приложение №2 2027г'!D71</f>
        <v>0.65397309999999997</v>
      </c>
    </row>
    <row r="22" spans="1:14" ht="85.5" customHeight="1" x14ac:dyDescent="0.25">
      <c r="A22" s="8" t="s">
        <v>65</v>
      </c>
      <c r="B22" s="1">
        <v>1590391.44</v>
      </c>
      <c r="C22" s="1">
        <f>'Приложение №1 2026г'!C22*1.04</f>
        <v>104349.81523200001</v>
      </c>
      <c r="D22" s="1">
        <f>'Приложение №1 2026г'!D22*1.04</f>
        <v>0</v>
      </c>
      <c r="E22" s="1">
        <f>'Приложение №1 2026г'!E22*1.04</f>
        <v>616018.60652799997</v>
      </c>
      <c r="F22" s="1">
        <f>'Приложение №1 2026г'!F22*1.04</f>
        <v>914694.63737600006</v>
      </c>
      <c r="G22" s="1">
        <f>'Приложение №1 2026г'!G22*1.04</f>
        <v>0</v>
      </c>
      <c r="H22" s="1">
        <f>'Приложение №1 2026г'!H22*1.04</f>
        <v>14641.337984</v>
      </c>
      <c r="I22" s="1">
        <f>'Приложение №1 2026г'!I22*1.04</f>
        <v>0</v>
      </c>
      <c r="J22" s="1">
        <v>1060260.96</v>
      </c>
      <c r="K22" s="1">
        <f>'Приложение №1 2026г'!K22*1.04</f>
        <v>175629.47251200001</v>
      </c>
      <c r="L22" s="1">
        <f t="shared" si="0"/>
        <v>4475986.2696319995</v>
      </c>
      <c r="M22" s="2">
        <v>1</v>
      </c>
      <c r="N22" s="3">
        <f>'Приложение №2 2027г'!D67</f>
        <v>1.2719415000000001</v>
      </c>
    </row>
    <row r="23" spans="1:14" ht="51.75" customHeight="1" x14ac:dyDescent="0.25">
      <c r="A23" s="8" t="s">
        <v>66</v>
      </c>
      <c r="B23" s="1">
        <v>60000</v>
      </c>
      <c r="C23" s="1">
        <f>'Приложение №1 2026г'!C23*1.04</f>
        <v>14724.513024000002</v>
      </c>
      <c r="D23" s="1">
        <f>'Приложение №1 2026г'!D23*1.04</f>
        <v>0</v>
      </c>
      <c r="E23" s="1">
        <f>'Приложение №1 2026г'!E23*1.04</f>
        <v>169405.11328000002</v>
      </c>
      <c r="F23" s="1">
        <f>'Приложение №1 2026г'!F23*1.04</f>
        <v>251541.02771200001</v>
      </c>
      <c r="G23" s="1">
        <f>'Приложение №1 2026г'!G23*1.04</f>
        <v>0</v>
      </c>
      <c r="H23" s="1">
        <f>'Приложение №1 2026г'!H23*1.04</f>
        <v>4026.3641600000001</v>
      </c>
      <c r="I23" s="1">
        <f>'Приложение №1 2026г'!I23*1.04</f>
        <v>0</v>
      </c>
      <c r="J23" s="1">
        <v>291571.76</v>
      </c>
      <c r="K23" s="1">
        <f>'Приложение №1 2026г'!K23*1.04</f>
        <v>48298.112512</v>
      </c>
      <c r="L23" s="1">
        <f t="shared" si="0"/>
        <v>839566.89068800013</v>
      </c>
      <c r="M23" s="2">
        <v>1</v>
      </c>
      <c r="N23" s="3">
        <f>'Приложение №2 2027г'!D69</f>
        <v>0.17244409999999999</v>
      </c>
    </row>
    <row r="24" spans="1:14" ht="60" hidden="1" x14ac:dyDescent="0.25">
      <c r="A24" s="8" t="s">
        <v>48</v>
      </c>
      <c r="B24" s="1">
        <v>1552887.9479090911</v>
      </c>
      <c r="C24" s="1">
        <v>217812.01520000002</v>
      </c>
      <c r="D24" s="1">
        <v>0</v>
      </c>
      <c r="E24" s="1">
        <v>659125.93799999997</v>
      </c>
      <c r="F24" s="1">
        <v>502132.17267200002</v>
      </c>
      <c r="G24" s="1">
        <v>0</v>
      </c>
      <c r="H24" s="1">
        <v>22160.420104727284</v>
      </c>
      <c r="I24" s="1">
        <v>3432.6444218181846</v>
      </c>
      <c r="J24" s="1">
        <v>1033369.54</v>
      </c>
      <c r="K24" s="1">
        <v>319842.95447999996</v>
      </c>
      <c r="L24" s="1">
        <v>4310763.6327876365</v>
      </c>
      <c r="M24" s="1">
        <v>1</v>
      </c>
      <c r="N24" s="3">
        <f>'Приложение №2 2027г'!D73</f>
        <v>1.3761072000000001</v>
      </c>
    </row>
    <row r="25" spans="1:14" ht="15" customHeight="1" x14ac:dyDescent="0.25">
      <c r="A25" s="42" t="s">
        <v>29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</row>
    <row r="26" spans="1:14" ht="11.25" customHeight="1" x14ac:dyDescent="0.25"/>
    <row r="27" spans="1:14" x14ac:dyDescent="0.25">
      <c r="A27" s="40" t="s">
        <v>26</v>
      </c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</row>
    <row r="28" spans="1:14" x14ac:dyDescent="0.25">
      <c r="A28" s="41" t="s">
        <v>15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</row>
    <row r="29" spans="1:14" x14ac:dyDescent="0.25">
      <c r="A29" s="33" t="s">
        <v>16</v>
      </c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</row>
    <row r="30" spans="1:14" x14ac:dyDescent="0.25">
      <c r="A30" s="33" t="s">
        <v>17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</row>
    <row r="31" spans="1:14" x14ac:dyDescent="0.25">
      <c r="A31" s="33" t="s">
        <v>18</v>
      </c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</row>
    <row r="32" spans="1:14" x14ac:dyDescent="0.25">
      <c r="A32" s="33" t="s">
        <v>19</v>
      </c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</row>
    <row r="33" spans="1:14" x14ac:dyDescent="0.25">
      <c r="A33" s="33" t="s">
        <v>20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</row>
    <row r="34" spans="1:14" x14ac:dyDescent="0.25">
      <c r="A34" s="33" t="s">
        <v>21</v>
      </c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</row>
    <row r="35" spans="1:14" x14ac:dyDescent="0.25">
      <c r="A35" s="34" t="s">
        <v>27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</row>
    <row r="36" spans="1:14" x14ac:dyDescent="0.25">
      <c r="A36" s="33" t="s">
        <v>22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</row>
  </sheetData>
  <mergeCells count="16">
    <mergeCell ref="A25:N25"/>
    <mergeCell ref="M1:N1"/>
    <mergeCell ref="A2:N2"/>
    <mergeCell ref="A3:A4"/>
    <mergeCell ref="B3:D3"/>
    <mergeCell ref="E3:K3"/>
    <mergeCell ref="A33:N33"/>
    <mergeCell ref="A34:N34"/>
    <mergeCell ref="A35:N35"/>
    <mergeCell ref="A36:N36"/>
    <mergeCell ref="A27:N27"/>
    <mergeCell ref="A28:N28"/>
    <mergeCell ref="A29:N29"/>
    <mergeCell ref="A30:N30"/>
    <mergeCell ref="A31:N31"/>
    <mergeCell ref="A32:N32"/>
  </mergeCells>
  <pageMargins left="0.7" right="0.7" top="0.75" bottom="0.75" header="0.3" footer="0.3"/>
  <pageSetup paperSize="9" scale="6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2FC4D-89A9-41E0-9B19-2BE7C557FE9A}">
  <sheetPr>
    <pageSetUpPr fitToPage="1"/>
  </sheetPr>
  <dimension ref="A1:G77"/>
  <sheetViews>
    <sheetView tabSelected="1" topLeftCell="A67" workbookViewId="0">
      <selection activeCell="D48" sqref="D48"/>
    </sheetView>
  </sheetViews>
  <sheetFormatPr defaultRowHeight="15" x14ac:dyDescent="0.25"/>
  <cols>
    <col min="1" max="1" width="40.7109375" style="5" customWidth="1"/>
    <col min="2" max="2" width="18.28515625" style="5" customWidth="1"/>
    <col min="3" max="3" width="16.5703125" style="5" customWidth="1"/>
    <col min="4" max="4" width="18.140625" style="5" customWidth="1"/>
    <col min="5" max="5" width="15.85546875" style="5" customWidth="1"/>
    <col min="6" max="16384" width="9.140625" style="5"/>
  </cols>
  <sheetData>
    <row r="1" spans="1:7" x14ac:dyDescent="0.25">
      <c r="E1" s="29" t="s">
        <v>31</v>
      </c>
    </row>
    <row r="2" spans="1:7" s="18" customFormat="1" ht="47.25" customHeight="1" x14ac:dyDescent="0.25">
      <c r="A2" s="43" t="s">
        <v>84</v>
      </c>
      <c r="B2" s="43"/>
      <c r="C2" s="43"/>
      <c r="D2" s="43"/>
      <c r="E2" s="43"/>
    </row>
    <row r="3" spans="1:7" s="19" customFormat="1" ht="15.75" x14ac:dyDescent="0.25">
      <c r="B3" s="10"/>
      <c r="C3" s="10"/>
      <c r="D3" s="10"/>
      <c r="E3" s="10"/>
    </row>
    <row r="4" spans="1:7" ht="121.5" customHeight="1" x14ac:dyDescent="0.25">
      <c r="A4" s="30" t="s">
        <v>30</v>
      </c>
      <c r="B4" s="30" t="s">
        <v>23</v>
      </c>
      <c r="C4" s="30" t="s">
        <v>24</v>
      </c>
      <c r="D4" s="30" t="s">
        <v>25</v>
      </c>
      <c r="E4" s="30" t="s">
        <v>44</v>
      </c>
      <c r="G4" s="20"/>
    </row>
    <row r="5" spans="1:7" s="19" customFormat="1" x14ac:dyDescent="0.25">
      <c r="A5" s="30">
        <v>1</v>
      </c>
      <c r="B5" s="7">
        <v>2</v>
      </c>
      <c r="C5" s="7">
        <v>3</v>
      </c>
      <c r="D5" s="7">
        <v>4</v>
      </c>
      <c r="E5" s="7" t="s">
        <v>45</v>
      </c>
    </row>
    <row r="6" spans="1:7" ht="42.75" x14ac:dyDescent="0.25">
      <c r="A6" s="12" t="s">
        <v>50</v>
      </c>
      <c r="B6" s="9">
        <v>146.39368000000002</v>
      </c>
      <c r="C6" s="9">
        <v>1</v>
      </c>
      <c r="D6" s="13">
        <v>0.97191819999999995</v>
      </c>
      <c r="E6" s="9">
        <f>B6*C6*D6</f>
        <v>142.28268195697601</v>
      </c>
    </row>
    <row r="7" spans="1:7" x14ac:dyDescent="0.25">
      <c r="A7" s="14" t="s">
        <v>33</v>
      </c>
      <c r="B7" s="1">
        <v>146.39368000000002</v>
      </c>
      <c r="C7" s="1">
        <v>1</v>
      </c>
      <c r="D7" s="4">
        <v>1.6318645000000001</v>
      </c>
      <c r="E7" s="1">
        <f t="shared" ref="E7:E62" si="0">B7*C7*D7</f>
        <v>238.89464941636004</v>
      </c>
    </row>
    <row r="8" spans="1:7" x14ac:dyDescent="0.25">
      <c r="A8" s="15" t="s">
        <v>34</v>
      </c>
      <c r="B8" s="1">
        <v>146.39368000000002</v>
      </c>
      <c r="C8" s="1">
        <v>1</v>
      </c>
      <c r="D8" s="4">
        <v>0.72505529999999996</v>
      </c>
      <c r="E8" s="1">
        <f t="shared" si="0"/>
        <v>106.14351357050401</v>
      </c>
    </row>
    <row r="9" spans="1:7" x14ac:dyDescent="0.25">
      <c r="A9" s="15" t="s">
        <v>35</v>
      </c>
      <c r="B9" s="1">
        <v>146.39368000000002</v>
      </c>
      <c r="C9" s="1">
        <v>1</v>
      </c>
      <c r="D9" s="4">
        <v>1.9241188</v>
      </c>
      <c r="E9" s="1">
        <f t="shared" si="0"/>
        <v>281.67883188918404</v>
      </c>
    </row>
    <row r="10" spans="1:7" x14ac:dyDescent="0.25">
      <c r="A10" s="14" t="s">
        <v>36</v>
      </c>
      <c r="B10" s="1">
        <v>146.39368000000002</v>
      </c>
      <c r="C10" s="1">
        <v>1</v>
      </c>
      <c r="D10" s="4">
        <v>0.70039649999999998</v>
      </c>
      <c r="E10" s="1">
        <f t="shared" si="0"/>
        <v>102.53362109412001</v>
      </c>
    </row>
    <row r="11" spans="1:7" x14ac:dyDescent="0.25">
      <c r="A11" s="14" t="s">
        <v>37</v>
      </c>
      <c r="B11" s="1">
        <v>146.39368000000002</v>
      </c>
      <c r="C11" s="1">
        <v>1</v>
      </c>
      <c r="D11" s="4">
        <v>1.1003077000000001</v>
      </c>
      <c r="E11" s="1">
        <f t="shared" si="0"/>
        <v>161.07809333533604</v>
      </c>
    </row>
    <row r="12" spans="1:7" x14ac:dyDescent="0.25">
      <c r="A12" s="14" t="s">
        <v>38</v>
      </c>
      <c r="B12" s="1">
        <v>146.39368000000002</v>
      </c>
      <c r="C12" s="1">
        <v>1</v>
      </c>
      <c r="D12" s="4">
        <v>0.62835490000000005</v>
      </c>
      <c r="E12" s="1">
        <f t="shared" si="0"/>
        <v>91.987186157032014</v>
      </c>
    </row>
    <row r="13" spans="1:7" ht="57" x14ac:dyDescent="0.25">
      <c r="A13" s="12" t="s">
        <v>67</v>
      </c>
      <c r="B13" s="9">
        <v>186.60756800000001</v>
      </c>
      <c r="C13" s="9">
        <v>1</v>
      </c>
      <c r="D13" s="13">
        <v>0.51555720000000005</v>
      </c>
      <c r="E13" s="9">
        <f t="shared" si="0"/>
        <v>96.206875256889617</v>
      </c>
    </row>
    <row r="14" spans="1:7" x14ac:dyDescent="0.25">
      <c r="A14" s="15" t="s">
        <v>34</v>
      </c>
      <c r="B14" s="1">
        <v>186.60756800000001</v>
      </c>
      <c r="C14" s="1">
        <v>1</v>
      </c>
      <c r="D14" s="4">
        <v>0.59353049999999996</v>
      </c>
      <c r="E14" s="1">
        <f t="shared" si="0"/>
        <v>110.75728313882401</v>
      </c>
    </row>
    <row r="15" spans="1:7" x14ac:dyDescent="0.25">
      <c r="A15" s="14" t="s">
        <v>36</v>
      </c>
      <c r="B15" s="1">
        <v>186.60756800000001</v>
      </c>
      <c r="C15" s="1">
        <v>1</v>
      </c>
      <c r="D15" s="4">
        <v>0.53517349999999997</v>
      </c>
      <c r="E15" s="1">
        <f>B15*C15*D15</f>
        <v>99.867425293048001</v>
      </c>
    </row>
    <row r="16" spans="1:7" x14ac:dyDescent="0.25">
      <c r="A16" s="14" t="s">
        <v>37</v>
      </c>
      <c r="B16" s="1">
        <v>186.60756800000001</v>
      </c>
      <c r="C16" s="1">
        <v>1</v>
      </c>
      <c r="D16" s="4">
        <v>0.88316050000000001</v>
      </c>
      <c r="E16" s="1">
        <f t="shared" si="0"/>
        <v>164.80443305866402</v>
      </c>
    </row>
    <row r="17" spans="1:5" x14ac:dyDescent="0.25">
      <c r="A17" s="14" t="s">
        <v>38</v>
      </c>
      <c r="B17" s="1">
        <v>186.60756800000001</v>
      </c>
      <c r="C17" s="1">
        <v>1</v>
      </c>
      <c r="D17" s="4">
        <v>0.500004</v>
      </c>
      <c r="E17" s="1">
        <f t="shared" si="0"/>
        <v>93.30453043027201</v>
      </c>
    </row>
    <row r="18" spans="1:5" x14ac:dyDescent="0.25">
      <c r="A18" s="14" t="s">
        <v>39</v>
      </c>
      <c r="B18" s="1">
        <v>186.60756800000001</v>
      </c>
      <c r="C18" s="1">
        <v>1</v>
      </c>
      <c r="D18" s="4">
        <v>0.41935270000000002</v>
      </c>
      <c r="E18" s="1">
        <f t="shared" si="0"/>
        <v>78.254387481233607</v>
      </c>
    </row>
    <row r="19" spans="1:5" ht="71.25" x14ac:dyDescent="0.25">
      <c r="A19" s="12" t="s">
        <v>68</v>
      </c>
      <c r="B19" s="9">
        <v>186.60756800000001</v>
      </c>
      <c r="C19" s="9">
        <v>1</v>
      </c>
      <c r="D19" s="13">
        <v>0.59240420000000005</v>
      </c>
      <c r="E19" s="9">
        <f>B19*C19*D19</f>
        <v>110.54710703498561</v>
      </c>
    </row>
    <row r="20" spans="1:5" x14ac:dyDescent="0.25">
      <c r="A20" s="15" t="s">
        <v>34</v>
      </c>
      <c r="B20" s="1">
        <v>186.60756800000001</v>
      </c>
      <c r="C20" s="1">
        <v>1</v>
      </c>
      <c r="D20" s="4">
        <v>0.59240420000000005</v>
      </c>
      <c r="E20" s="1">
        <f>B20*C20*D20</f>
        <v>110.54710703498561</v>
      </c>
    </row>
    <row r="21" spans="1:5" ht="57" x14ac:dyDescent="0.25">
      <c r="A21" s="12" t="s">
        <v>69</v>
      </c>
      <c r="B21" s="9">
        <v>186.60756800000001</v>
      </c>
      <c r="C21" s="9">
        <v>1</v>
      </c>
      <c r="D21" s="13">
        <v>1.8028033000000001</v>
      </c>
      <c r="E21" s="9">
        <f t="shared" si="0"/>
        <v>336.41673939537446</v>
      </c>
    </row>
    <row r="22" spans="1:5" x14ac:dyDescent="0.25">
      <c r="A22" s="14" t="s">
        <v>33</v>
      </c>
      <c r="B22" s="1">
        <v>186.60756800000001</v>
      </c>
      <c r="C22" s="1">
        <v>1</v>
      </c>
      <c r="D22" s="4">
        <v>1.8037723000000001</v>
      </c>
      <c r="E22" s="1">
        <f t="shared" si="0"/>
        <v>336.59756212876647</v>
      </c>
    </row>
    <row r="23" spans="1:5" x14ac:dyDescent="0.25">
      <c r="A23" s="15" t="s">
        <v>34</v>
      </c>
      <c r="B23" s="1">
        <v>186.60756800000001</v>
      </c>
      <c r="C23" s="1">
        <v>1</v>
      </c>
      <c r="D23" s="4">
        <v>2.0308350000000002</v>
      </c>
      <c r="E23" s="1">
        <f t="shared" si="0"/>
        <v>378.96918035928007</v>
      </c>
    </row>
    <row r="24" spans="1:5" x14ac:dyDescent="0.25">
      <c r="A24" s="15" t="s">
        <v>35</v>
      </c>
      <c r="B24" s="1">
        <v>186.60756800000001</v>
      </c>
      <c r="C24" s="1">
        <v>1</v>
      </c>
      <c r="D24" s="4">
        <v>2.8157945</v>
      </c>
      <c r="E24" s="1">
        <f t="shared" si="0"/>
        <v>525.44856363277609</v>
      </c>
    </row>
    <row r="25" spans="1:5" x14ac:dyDescent="0.25">
      <c r="A25" s="14" t="s">
        <v>36</v>
      </c>
      <c r="B25" s="1">
        <v>186.60756800000001</v>
      </c>
      <c r="C25" s="1">
        <v>1</v>
      </c>
      <c r="D25" s="4">
        <v>1.2745976000000001</v>
      </c>
      <c r="E25" s="1">
        <f t="shared" si="0"/>
        <v>237.84955831463685</v>
      </c>
    </row>
    <row r="26" spans="1:5" x14ac:dyDescent="0.25">
      <c r="A26" s="14" t="s">
        <v>37</v>
      </c>
      <c r="B26" s="1">
        <v>186.60756800000001</v>
      </c>
      <c r="C26" s="1">
        <v>1</v>
      </c>
      <c r="D26" s="4">
        <v>1.3898946000000001</v>
      </c>
      <c r="E26" s="1">
        <f t="shared" si="0"/>
        <v>259.36485108233285</v>
      </c>
    </row>
    <row r="27" spans="1:5" x14ac:dyDescent="0.25">
      <c r="A27" s="16" t="s">
        <v>38</v>
      </c>
      <c r="B27" s="1">
        <v>186.60756800000001</v>
      </c>
      <c r="C27" s="1">
        <v>1</v>
      </c>
      <c r="D27" s="4">
        <v>1.1045704999999999</v>
      </c>
      <c r="E27" s="1">
        <f t="shared" si="0"/>
        <v>206.12121468954399</v>
      </c>
    </row>
    <row r="28" spans="1:5" ht="71.25" x14ac:dyDescent="0.25">
      <c r="A28" s="12" t="s">
        <v>70</v>
      </c>
      <c r="B28" s="9">
        <v>186.60756800000001</v>
      </c>
      <c r="C28" s="9">
        <v>1</v>
      </c>
      <c r="D28" s="13">
        <v>1.0669949999999999</v>
      </c>
      <c r="E28" s="9">
        <f t="shared" si="0"/>
        <v>199.10934201815999</v>
      </c>
    </row>
    <row r="29" spans="1:5" x14ac:dyDescent="0.25">
      <c r="A29" s="14" t="s">
        <v>33</v>
      </c>
      <c r="B29" s="1">
        <v>186.60756800000001</v>
      </c>
      <c r="C29" s="1">
        <v>1</v>
      </c>
      <c r="D29" s="4">
        <v>1.3290719</v>
      </c>
      <c r="E29" s="1">
        <f t="shared" si="0"/>
        <v>248.01487495613921</v>
      </c>
    </row>
    <row r="30" spans="1:5" x14ac:dyDescent="0.25">
      <c r="A30" s="15" t="s">
        <v>34</v>
      </c>
      <c r="B30" s="1">
        <v>186.60756800000001</v>
      </c>
      <c r="C30" s="1">
        <v>1</v>
      </c>
      <c r="D30" s="4">
        <v>0.5466995</v>
      </c>
      <c r="E30" s="1">
        <f t="shared" si="0"/>
        <v>102.018264121816</v>
      </c>
    </row>
    <row r="31" spans="1:5" x14ac:dyDescent="0.25">
      <c r="A31" s="14" t="s">
        <v>37</v>
      </c>
      <c r="B31" s="1">
        <v>186.60756800000001</v>
      </c>
      <c r="C31" s="1">
        <v>1</v>
      </c>
      <c r="D31" s="4">
        <v>0.92676619999999998</v>
      </c>
      <c r="E31" s="1">
        <f t="shared" si="0"/>
        <v>172.94158668660162</v>
      </c>
    </row>
    <row r="32" spans="1:5" x14ac:dyDescent="0.25">
      <c r="A32" s="14" t="s">
        <v>38</v>
      </c>
      <c r="B32" s="1">
        <v>186.60756800000001</v>
      </c>
      <c r="C32" s="1">
        <v>1</v>
      </c>
      <c r="D32" s="4">
        <v>0</v>
      </c>
      <c r="E32" s="1">
        <f t="shared" si="0"/>
        <v>0</v>
      </c>
    </row>
    <row r="33" spans="1:5" x14ac:dyDescent="0.25">
      <c r="A33" s="15" t="s">
        <v>35</v>
      </c>
      <c r="B33" s="1">
        <v>186.60756800000001</v>
      </c>
      <c r="C33" s="1">
        <v>1</v>
      </c>
      <c r="D33" s="4">
        <v>1.5044573999999999</v>
      </c>
      <c r="E33" s="1">
        <f t="shared" si="0"/>
        <v>280.74313657360324</v>
      </c>
    </row>
    <row r="34" spans="1:5" ht="71.25" x14ac:dyDescent="0.25">
      <c r="A34" s="12" t="s">
        <v>71</v>
      </c>
      <c r="B34" s="9">
        <v>186.60756800000001</v>
      </c>
      <c r="C34" s="9">
        <v>1</v>
      </c>
      <c r="D34" s="13">
        <v>1.0251749999999999</v>
      </c>
      <c r="E34" s="9">
        <f t="shared" si="0"/>
        <v>191.3054135244</v>
      </c>
    </row>
    <row r="35" spans="1:5" x14ac:dyDescent="0.25">
      <c r="A35" s="14" t="s">
        <v>33</v>
      </c>
      <c r="B35" s="1">
        <v>186.60756800000001</v>
      </c>
      <c r="C35" s="1">
        <v>1</v>
      </c>
      <c r="D35" s="4">
        <v>1.2295426</v>
      </c>
      <c r="E35" s="1">
        <f t="shared" si="0"/>
        <v>229.44195433839681</v>
      </c>
    </row>
    <row r="36" spans="1:5" x14ac:dyDescent="0.25">
      <c r="A36" s="15" t="s">
        <v>34</v>
      </c>
      <c r="B36" s="1">
        <v>186.60756800000001</v>
      </c>
      <c r="C36" s="1">
        <v>1</v>
      </c>
      <c r="D36" s="4">
        <v>0.5721482</v>
      </c>
      <c r="E36" s="1">
        <f t="shared" si="0"/>
        <v>106.7671841375776</v>
      </c>
    </row>
    <row r="37" spans="1:5" x14ac:dyDescent="0.25">
      <c r="A37" s="15" t="s">
        <v>35</v>
      </c>
      <c r="B37" s="1">
        <v>186.60756800000001</v>
      </c>
      <c r="C37" s="1">
        <v>1</v>
      </c>
      <c r="D37" s="4">
        <v>1.5109085</v>
      </c>
      <c r="E37" s="1">
        <f t="shared" si="0"/>
        <v>281.94696065552802</v>
      </c>
    </row>
    <row r="38" spans="1:5" x14ac:dyDescent="0.25">
      <c r="A38" s="14" t="s">
        <v>36</v>
      </c>
      <c r="B38" s="1">
        <v>186.60756800000001</v>
      </c>
      <c r="C38" s="1">
        <v>1</v>
      </c>
      <c r="D38" s="4">
        <v>0.53722999999999999</v>
      </c>
      <c r="E38" s="1">
        <f t="shared" si="0"/>
        <v>100.25118375664</v>
      </c>
    </row>
    <row r="39" spans="1:5" x14ac:dyDescent="0.25">
      <c r="A39" s="14" t="s">
        <v>37</v>
      </c>
      <c r="B39" s="1">
        <v>186.60756800000001</v>
      </c>
      <c r="C39" s="1">
        <v>1</v>
      </c>
      <c r="D39" s="4">
        <v>0.91947179999999995</v>
      </c>
      <c r="E39" s="1">
        <f t="shared" si="0"/>
        <v>171.58039644258241</v>
      </c>
    </row>
    <row r="40" spans="1:5" x14ac:dyDescent="0.25">
      <c r="A40" s="14" t="s">
        <v>38</v>
      </c>
      <c r="B40" s="1">
        <v>186.60756800000001</v>
      </c>
      <c r="C40" s="1">
        <v>1</v>
      </c>
      <c r="D40" s="4">
        <v>0.50703790000000004</v>
      </c>
      <c r="E40" s="1">
        <f t="shared" si="0"/>
        <v>94.617109402827211</v>
      </c>
    </row>
    <row r="41" spans="1:5" ht="71.25" x14ac:dyDescent="0.25">
      <c r="A41" s="12" t="s">
        <v>72</v>
      </c>
      <c r="B41" s="9">
        <v>186.60756800000001</v>
      </c>
      <c r="C41" s="9">
        <v>1</v>
      </c>
      <c r="D41" s="13">
        <v>1.2373907</v>
      </c>
      <c r="E41" s="9">
        <f t="shared" si="0"/>
        <v>230.90646919281761</v>
      </c>
    </row>
    <row r="42" spans="1:5" x14ac:dyDescent="0.25">
      <c r="A42" s="14" t="s">
        <v>33</v>
      </c>
      <c r="B42" s="1">
        <v>186.60756800000001</v>
      </c>
      <c r="C42" s="1">
        <v>1</v>
      </c>
      <c r="D42" s="4">
        <v>1.2205842</v>
      </c>
      <c r="E42" s="1">
        <f t="shared" si="0"/>
        <v>227.77024910122563</v>
      </c>
    </row>
    <row r="43" spans="1:5" x14ac:dyDescent="0.25">
      <c r="A43" s="15" t="s">
        <v>34</v>
      </c>
      <c r="B43" s="1">
        <v>186.60756800000001</v>
      </c>
      <c r="C43" s="1">
        <v>1</v>
      </c>
      <c r="D43" s="4">
        <v>0.70275109999999996</v>
      </c>
      <c r="E43" s="1">
        <f t="shared" si="0"/>
        <v>131.13867368032481</v>
      </c>
    </row>
    <row r="44" spans="1:5" x14ac:dyDescent="0.25">
      <c r="A44" s="15" t="s">
        <v>35</v>
      </c>
      <c r="B44" s="1">
        <v>186.60756800000001</v>
      </c>
      <c r="C44" s="1">
        <v>1</v>
      </c>
      <c r="D44" s="4">
        <v>1.5081142999999999</v>
      </c>
      <c r="E44" s="1">
        <f t="shared" si="0"/>
        <v>281.42554178902242</v>
      </c>
    </row>
    <row r="45" spans="1:5" ht="57" x14ac:dyDescent="0.25">
      <c r="A45" s="12" t="s">
        <v>73</v>
      </c>
      <c r="B45" s="9">
        <v>186.60756800000001</v>
      </c>
      <c r="C45" s="9">
        <v>1</v>
      </c>
      <c r="D45" s="13">
        <v>0.90711969999999997</v>
      </c>
      <c r="E45" s="9">
        <f t="shared" si="0"/>
        <v>169.2754011018896</v>
      </c>
    </row>
    <row r="46" spans="1:5" ht="18" customHeight="1" x14ac:dyDescent="0.25">
      <c r="A46" s="28" t="s">
        <v>36</v>
      </c>
      <c r="B46" s="1">
        <v>186.60756800000001</v>
      </c>
      <c r="C46" s="1">
        <v>1</v>
      </c>
      <c r="D46" s="4">
        <v>0.53595720000000002</v>
      </c>
      <c r="E46" s="1">
        <f t="shared" si="0"/>
        <v>100.01366964408962</v>
      </c>
    </row>
    <row r="47" spans="1:5" ht="18" customHeight="1" x14ac:dyDescent="0.25">
      <c r="A47" s="14" t="s">
        <v>37</v>
      </c>
      <c r="B47" s="1">
        <v>186.60756800000001</v>
      </c>
      <c r="C47" s="1">
        <v>1</v>
      </c>
      <c r="D47" s="4">
        <v>0</v>
      </c>
      <c r="E47" s="1">
        <f t="shared" ref="E47" si="1">B47*C47*D47</f>
        <v>0</v>
      </c>
    </row>
    <row r="48" spans="1:5" ht="18" customHeight="1" x14ac:dyDescent="0.25">
      <c r="A48" s="27" t="s">
        <v>34</v>
      </c>
      <c r="B48" s="1">
        <v>186.60756800000001</v>
      </c>
      <c r="C48" s="1">
        <v>1</v>
      </c>
      <c r="D48" s="4">
        <v>0.55654269999999995</v>
      </c>
      <c r="E48" s="1">
        <f>B48*C48*D48</f>
        <v>103.85507973515359</v>
      </c>
    </row>
    <row r="49" spans="1:5" ht="18" customHeight="1" x14ac:dyDescent="0.25">
      <c r="A49" s="27" t="s">
        <v>35</v>
      </c>
      <c r="B49" s="1">
        <v>186.60756800000001</v>
      </c>
      <c r="C49" s="1">
        <v>1</v>
      </c>
      <c r="D49" s="4">
        <v>1.5081943</v>
      </c>
      <c r="E49" s="1">
        <f>B49*C49*D49</f>
        <v>281.44047039446241</v>
      </c>
    </row>
    <row r="50" spans="1:5" ht="71.25" x14ac:dyDescent="0.25">
      <c r="A50" s="12" t="s">
        <v>74</v>
      </c>
      <c r="B50" s="9">
        <v>186.60756800000001</v>
      </c>
      <c r="C50" s="9">
        <v>1</v>
      </c>
      <c r="D50" s="13">
        <v>0.75890919999999995</v>
      </c>
      <c r="E50" s="9">
        <f t="shared" si="0"/>
        <v>141.61820014482561</v>
      </c>
    </row>
    <row r="51" spans="1:5" x14ac:dyDescent="0.25">
      <c r="A51" s="14" t="s">
        <v>33</v>
      </c>
      <c r="B51" s="1">
        <v>186.60756800000001</v>
      </c>
      <c r="C51" s="1">
        <v>1</v>
      </c>
      <c r="D51" s="4">
        <v>0.90480320000000003</v>
      </c>
      <c r="E51" s="1">
        <f>B51*C51*D51</f>
        <v>168.84312467061761</v>
      </c>
    </row>
    <row r="52" spans="1:5" x14ac:dyDescent="0.25">
      <c r="A52" s="27" t="s">
        <v>35</v>
      </c>
      <c r="B52" s="1">
        <v>186.60756800000001</v>
      </c>
      <c r="C52" s="1">
        <v>1</v>
      </c>
      <c r="D52" s="4">
        <v>0.64611689999999999</v>
      </c>
      <c r="E52" s="1">
        <f>B52*C52*D52</f>
        <v>120.57030335269921</v>
      </c>
    </row>
    <row r="53" spans="1:5" ht="71.25" x14ac:dyDescent="0.25">
      <c r="A53" s="12" t="s">
        <v>75</v>
      </c>
      <c r="B53" s="9">
        <v>186.60756800000001</v>
      </c>
      <c r="C53" s="9">
        <v>1</v>
      </c>
      <c r="D53" s="13">
        <v>1.2515368</v>
      </c>
      <c r="E53" s="9">
        <f t="shared" si="0"/>
        <v>233.54623851050241</v>
      </c>
    </row>
    <row r="54" spans="1:5" x14ac:dyDescent="0.25">
      <c r="A54" s="14" t="s">
        <v>33</v>
      </c>
      <c r="B54" s="1">
        <v>186.60756800000001</v>
      </c>
      <c r="C54" s="1">
        <v>1</v>
      </c>
      <c r="D54" s="4">
        <v>1.2515368</v>
      </c>
      <c r="E54" s="1">
        <f t="shared" si="0"/>
        <v>233.54623851050241</v>
      </c>
    </row>
    <row r="55" spans="1:5" ht="55.5" customHeight="1" x14ac:dyDescent="0.25">
      <c r="A55" s="12" t="s">
        <v>76</v>
      </c>
      <c r="B55" s="9">
        <v>186.60756800000001</v>
      </c>
      <c r="C55" s="9">
        <v>1</v>
      </c>
      <c r="D55" s="13">
        <v>0.51585979999999998</v>
      </c>
      <c r="E55" s="9">
        <f t="shared" si="0"/>
        <v>96.263342706966398</v>
      </c>
    </row>
    <row r="56" spans="1:5" x14ac:dyDescent="0.25">
      <c r="A56" s="14" t="s">
        <v>38</v>
      </c>
      <c r="B56" s="1">
        <v>186.60756800000001</v>
      </c>
      <c r="C56" s="1">
        <v>1</v>
      </c>
      <c r="D56" s="4">
        <v>0.51585979999999998</v>
      </c>
      <c r="E56" s="1">
        <f t="shared" si="0"/>
        <v>96.263342706966398</v>
      </c>
    </row>
    <row r="57" spans="1:5" ht="71.25" x14ac:dyDescent="0.25">
      <c r="A57" s="12" t="s">
        <v>77</v>
      </c>
      <c r="B57" s="9">
        <v>186.60756800000001</v>
      </c>
      <c r="C57" s="9">
        <v>1</v>
      </c>
      <c r="D57" s="13">
        <v>0.53801030000000005</v>
      </c>
      <c r="E57" s="9">
        <f t="shared" si="0"/>
        <v>100.39679364195042</v>
      </c>
    </row>
    <row r="58" spans="1:5" x14ac:dyDescent="0.25">
      <c r="A58" s="15" t="s">
        <v>34</v>
      </c>
      <c r="B58" s="1">
        <v>186.60756800000001</v>
      </c>
      <c r="C58" s="1">
        <v>1</v>
      </c>
      <c r="D58" s="4">
        <v>0.58373470000000005</v>
      </c>
      <c r="E58" s="1">
        <f>B58*C58*D58</f>
        <v>108.92931272420962</v>
      </c>
    </row>
    <row r="59" spans="1:5" x14ac:dyDescent="0.25">
      <c r="A59" s="14" t="s">
        <v>38</v>
      </c>
      <c r="B59" s="1">
        <v>186.60756800000001</v>
      </c>
      <c r="C59" s="1">
        <v>1</v>
      </c>
      <c r="D59" s="4">
        <v>0.49101030000000001</v>
      </c>
      <c r="E59" s="1">
        <f t="shared" ref="E59" si="2">B59*C59*D59</f>
        <v>91.626237945950407</v>
      </c>
    </row>
    <row r="60" spans="1:5" x14ac:dyDescent="0.25">
      <c r="A60" s="14" t="s">
        <v>47</v>
      </c>
      <c r="B60" s="1">
        <v>186.60756800000001</v>
      </c>
      <c r="C60" s="1">
        <v>1</v>
      </c>
      <c r="D60" s="4">
        <v>0.55310320000000002</v>
      </c>
      <c r="E60" s="1">
        <f t="shared" si="0"/>
        <v>103.21324300501762</v>
      </c>
    </row>
    <row r="61" spans="1:5" ht="79.5" customHeight="1" x14ac:dyDescent="0.25">
      <c r="A61" s="12" t="s">
        <v>78</v>
      </c>
      <c r="B61" s="9">
        <v>353.41340799999995</v>
      </c>
      <c r="C61" s="9">
        <f t="shared" ref="C61:E61" si="3">C62</f>
        <v>1</v>
      </c>
      <c r="D61" s="26">
        <v>0.70459720000000003</v>
      </c>
      <c r="E61" s="9">
        <f t="shared" si="3"/>
        <v>249.01409771925756</v>
      </c>
    </row>
    <row r="62" spans="1:5" ht="19.5" customHeight="1" x14ac:dyDescent="0.25">
      <c r="A62" s="17" t="s">
        <v>40</v>
      </c>
      <c r="B62" s="1">
        <v>353.41340799999995</v>
      </c>
      <c r="C62" s="1">
        <v>1</v>
      </c>
      <c r="D62" s="4">
        <v>0.70459720000000003</v>
      </c>
      <c r="E62" s="1">
        <f t="shared" si="0"/>
        <v>249.01409771925756</v>
      </c>
    </row>
    <row r="63" spans="1:5" ht="72.75" customHeight="1" x14ac:dyDescent="0.25">
      <c r="A63" s="12" t="s">
        <v>63</v>
      </c>
      <c r="B63" s="9">
        <v>1986.3895360000001</v>
      </c>
      <c r="C63" s="9">
        <v>1</v>
      </c>
      <c r="D63" s="13">
        <v>1.0604529</v>
      </c>
      <c r="E63" s="9">
        <f>B63*C63*D63</f>
        <v>2106.4725439808544</v>
      </c>
    </row>
    <row r="64" spans="1:5" ht="16.5" customHeight="1" x14ac:dyDescent="0.25">
      <c r="A64" s="15" t="s">
        <v>41</v>
      </c>
      <c r="B64" s="1">
        <v>1986.3895360000001</v>
      </c>
      <c r="C64" s="1">
        <v>1</v>
      </c>
      <c r="D64" s="4">
        <v>1.0604529</v>
      </c>
      <c r="E64" s="1">
        <f t="shared" ref="E64:E71" si="4">B64*C64*D64</f>
        <v>2106.4725439808544</v>
      </c>
    </row>
    <row r="65" spans="1:5" ht="68.25" customHeight="1" x14ac:dyDescent="0.25">
      <c r="A65" s="12" t="s">
        <v>63</v>
      </c>
      <c r="B65" s="9">
        <v>1986.3895359999999</v>
      </c>
      <c r="C65" s="9">
        <v>1</v>
      </c>
      <c r="D65" s="13">
        <v>1.4516926000000001</v>
      </c>
      <c r="E65" s="9">
        <f t="shared" si="4"/>
        <v>2883.6269901286337</v>
      </c>
    </row>
    <row r="66" spans="1:5" ht="18" customHeight="1" x14ac:dyDescent="0.25">
      <c r="A66" s="15" t="s">
        <v>42</v>
      </c>
      <c r="B66" s="1">
        <v>1986.3895359999999</v>
      </c>
      <c r="C66" s="1">
        <v>1</v>
      </c>
      <c r="D66" s="4">
        <v>1.4516926000000001</v>
      </c>
      <c r="E66" s="1">
        <f t="shared" si="4"/>
        <v>2883.6269901286337</v>
      </c>
    </row>
    <row r="67" spans="1:5" ht="76.5" customHeight="1" x14ac:dyDescent="0.25">
      <c r="A67" s="12" t="s">
        <v>65</v>
      </c>
      <c r="B67" s="9">
        <v>4475986.2696319995</v>
      </c>
      <c r="C67" s="9">
        <v>1</v>
      </c>
      <c r="D67" s="13">
        <v>1.2719415000000001</v>
      </c>
      <c r="E67" s="9">
        <f t="shared" si="4"/>
        <v>5693192.6897751298</v>
      </c>
    </row>
    <row r="68" spans="1:5" ht="18" customHeight="1" x14ac:dyDescent="0.25">
      <c r="A68" s="15" t="s">
        <v>46</v>
      </c>
      <c r="B68" s="1">
        <v>4475986.2696319995</v>
      </c>
      <c r="C68" s="1">
        <v>1</v>
      </c>
      <c r="D68" s="4">
        <v>1.2719415000000001</v>
      </c>
      <c r="E68" s="1">
        <f t="shared" si="4"/>
        <v>5693192.6897751298</v>
      </c>
    </row>
    <row r="69" spans="1:5" ht="45" customHeight="1" x14ac:dyDescent="0.25">
      <c r="A69" s="12" t="s">
        <v>66</v>
      </c>
      <c r="B69" s="9">
        <v>839566.89068800013</v>
      </c>
      <c r="C69" s="9">
        <v>1</v>
      </c>
      <c r="D69" s="13">
        <v>0.17244409999999999</v>
      </c>
      <c r="E69" s="9">
        <f>B69*C69*D69+0.03</f>
        <v>144778.38685449056</v>
      </c>
    </row>
    <row r="70" spans="1:5" ht="18" customHeight="1" x14ac:dyDescent="0.25">
      <c r="A70" s="15" t="s">
        <v>46</v>
      </c>
      <c r="B70" s="1">
        <v>839566.89068800013</v>
      </c>
      <c r="C70" s="1">
        <v>1</v>
      </c>
      <c r="D70" s="4">
        <v>0.17244409999999999</v>
      </c>
      <c r="E70" s="1">
        <f>B70*C70*D70+0.03</f>
        <v>144778.38685449056</v>
      </c>
    </row>
    <row r="71" spans="1:5" ht="55.5" customHeight="1" x14ac:dyDescent="0.25">
      <c r="A71" s="12" t="s">
        <v>64</v>
      </c>
      <c r="B71" s="9">
        <v>495.60086400000006</v>
      </c>
      <c r="C71" s="9">
        <v>1</v>
      </c>
      <c r="D71" s="13">
        <v>0.65397309999999997</v>
      </c>
      <c r="E71" s="9">
        <f t="shared" si="4"/>
        <v>324.10963339275844</v>
      </c>
    </row>
    <row r="72" spans="1:5" x14ac:dyDescent="0.25">
      <c r="A72" s="15" t="s">
        <v>43</v>
      </c>
      <c r="B72" s="1">
        <v>495.60086400000006</v>
      </c>
      <c r="C72" s="1">
        <v>1</v>
      </c>
      <c r="D72" s="4">
        <v>0.65397309999999997</v>
      </c>
      <c r="E72" s="1">
        <f>B72*C72*D72</f>
        <v>324.10963339275844</v>
      </c>
    </row>
    <row r="73" spans="1:5" ht="64.5" hidden="1" customHeight="1" x14ac:dyDescent="0.25">
      <c r="A73" s="12" t="s">
        <v>48</v>
      </c>
      <c r="B73" s="9">
        <v>4310763.6327876365</v>
      </c>
      <c r="C73" s="9">
        <f t="shared" ref="C73:E73" si="5">C74</f>
        <v>1</v>
      </c>
      <c r="D73" s="26">
        <v>1.3761072000000001</v>
      </c>
      <c r="E73" s="9">
        <f t="shared" si="5"/>
        <v>5932072.872577223</v>
      </c>
    </row>
    <row r="74" spans="1:5" ht="21" hidden="1" customHeight="1" x14ac:dyDescent="0.25">
      <c r="A74" s="27" t="s">
        <v>49</v>
      </c>
      <c r="B74" s="1">
        <v>4310763.6327876365</v>
      </c>
      <c r="C74" s="1">
        <v>1</v>
      </c>
      <c r="D74" s="4">
        <v>1.3761072000000001</v>
      </c>
      <c r="E74" s="1">
        <f>B74*C74*D74</f>
        <v>5932072.872577223</v>
      </c>
    </row>
    <row r="75" spans="1:5" x14ac:dyDescent="0.25">
      <c r="A75" s="21"/>
      <c r="B75" s="11"/>
      <c r="C75" s="11"/>
      <c r="D75" s="11"/>
      <c r="E75" s="11"/>
    </row>
    <row r="76" spans="1:5" x14ac:dyDescent="0.25">
      <c r="A76" s="21"/>
      <c r="B76" s="11"/>
      <c r="C76" s="11"/>
      <c r="D76" s="11"/>
      <c r="E76" s="11"/>
    </row>
    <row r="77" spans="1:5" x14ac:dyDescent="0.25">
      <c r="A77" s="22"/>
      <c r="B77" s="11"/>
      <c r="C77" s="11"/>
      <c r="D77" s="11"/>
      <c r="E77" s="11"/>
    </row>
  </sheetData>
  <mergeCells count="1">
    <mergeCell ref="A2:E2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 Приложение № 1 2025г</vt:lpstr>
      <vt:lpstr> Приложение № 2 2025г</vt:lpstr>
      <vt:lpstr>Приложение №1 2026г</vt:lpstr>
      <vt:lpstr>Приложение №2 2026г</vt:lpstr>
      <vt:lpstr>Приложение №1 2027г</vt:lpstr>
      <vt:lpstr>Приложение №2 2027г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2024-10-28T13:42:20Z</dcterms:modified>
</cp:coreProperties>
</file>