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08" i="1" l="1"/>
  <c r="C108" i="1"/>
  <c r="D105" i="1"/>
  <c r="C105" i="1"/>
  <c r="D102" i="1"/>
  <c r="C102" i="1"/>
  <c r="D100" i="1"/>
  <c r="C100" i="1"/>
  <c r="D98" i="1"/>
  <c r="C98" i="1"/>
  <c r="D95" i="1"/>
  <c r="C95" i="1"/>
  <c r="D92" i="1"/>
  <c r="D86" i="1" s="1"/>
  <c r="C92" i="1"/>
  <c r="C86" i="1" s="1"/>
  <c r="D77" i="1"/>
  <c r="C77" i="1"/>
  <c r="D72" i="1"/>
  <c r="C72" i="1"/>
  <c r="D66" i="1"/>
  <c r="C66" i="1"/>
  <c r="D64" i="1"/>
  <c r="C64" i="1"/>
  <c r="D62" i="1"/>
  <c r="D60" i="1" s="1"/>
  <c r="C62" i="1"/>
  <c r="C60" i="1" s="1"/>
  <c r="D56" i="1"/>
  <c r="C56" i="1"/>
  <c r="D51" i="1"/>
  <c r="C51" i="1"/>
  <c r="D47" i="1"/>
  <c r="C47" i="1"/>
  <c r="D43" i="1"/>
  <c r="C43" i="1"/>
  <c r="D38" i="1"/>
  <c r="D36" i="1" s="1"/>
  <c r="C38" i="1"/>
  <c r="C36" i="1" s="1"/>
  <c r="D32" i="1"/>
  <c r="D30" i="1" s="1"/>
  <c r="C32" i="1"/>
  <c r="C30" i="1" s="1"/>
  <c r="D28" i="1"/>
  <c r="C28" i="1"/>
  <c r="D21" i="1"/>
  <c r="C21" i="1"/>
  <c r="C18" i="1" s="1"/>
  <c r="D18" i="1"/>
  <c r="D6" i="1"/>
  <c r="C6" i="1"/>
  <c r="C4" i="1" s="1"/>
  <c r="D4" i="1"/>
  <c r="D110" i="1" s="1"/>
  <c r="C110" i="1" l="1"/>
</calcChain>
</file>

<file path=xl/sharedStrings.xml><?xml version="1.0" encoding="utf-8"?>
<sst xmlns="http://schemas.openxmlformats.org/spreadsheetml/2006/main" count="182" uniqueCount="91">
  <si>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</si>
  <si>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</si>
  <si>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</si>
  <si>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</si>
  <si>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</si>
  <si>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</si>
  <si>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</si>
  <si>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</si>
  <si>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</si>
  <si>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</si>
  <si>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</si>
  <si>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</si>
  <si>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</si>
  <si>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</si>
  <si>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</si>
  <si>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</si>
  <si>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</si>
  <si>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</si>
  <si>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</si>
  <si>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</si>
  <si>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</si>
  <si>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</si>
  <si>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</si>
  <si>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</si>
  <si>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</si>
  <si>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</si>
  <si>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</si>
  <si>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</si>
  <si>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</si>
  <si>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</si>
  <si>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</si>
  <si>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</si>
  <si>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</si>
  <si>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</si>
  <si>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</si>
  <si>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</si>
  <si>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</si>
  <si>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</si>
  <si>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</si>
  <si>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</si>
  <si>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</si>
  <si>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</si>
  <si>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</si>
  <si>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</si>
  <si>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</si>
  <si>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</si>
  <si>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</si>
  <si>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</si>
  <si>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</si>
  <si>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</si>
  <si>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</si>
  <si>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</si>
  <si>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</si>
  <si>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</si>
  <si>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</si>
  <si>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</si>
  <si>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</si>
  <si>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</si>
  <si>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</si>
  <si>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</si>
  <si>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</si>
  <si>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</si>
  <si>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</si>
  <si>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</si>
  <si>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</si>
  <si>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</si>
  <si>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</si>
  <si>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</si>
  <si>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</si>
  <si>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</si>
  <si>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</si>
  <si>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</si>
  <si>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</si>
  <si>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</si>
  <si>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</si>
  <si>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</si>
  <si>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</si>
  <si>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</si>
  <si>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Управление потребительского рынка и рекламы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</si>
  <si>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01.02.2025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</si>
  <si>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</si>
  <si>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</si>
  <si>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</si>
  <si>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</si>
  <si>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</si>
  <si>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 xml:space="preserve">Расходы на создание модельных муниципальных библиотек </t>
    </r>
    <r>
      <rPr>
        <i/>
        <sz val="8"/>
        <rFont val="Arial Cyr"/>
        <charset val="204"/>
      </rPr>
      <t>(112Я554540)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</si>
  <si>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</si>
  <si>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"/>
        <family val="2"/>
        <charset val="204"/>
      </rPr>
      <t>(083И267484)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</si>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</sst>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9" fontId="5" fillId="0" borderId="3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/>
    <xf numFmtId="4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/>
    <xf numFmtId="4" fontId="8" fillId="0" borderId="0" xfId="0" applyNumberFormat="1" applyFont="1" applyFill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6" fillId="2" borderId="0" xfId="0" applyNumberFormat="1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6" fillId="0" borderId="17" xfId="0" applyNumberFormat="1" applyFont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 applyProtection="1">
      <alignment horizontal="righ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" fontId="6" fillId="2" borderId="8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3"/>
  <sheetViews>
    <sheetView tabSelected="1" topLeftCell="A97" workbookViewId="0">
      <selection activeCell="F10" sqref="F10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16384" width="9.140625" style="3"/>
  </cols>
  <sheetData>
    <row r="1" spans="1:7" ht="54.75" customHeight="1" x14ac:dyDescent="0.25">
      <c r="A1" s="96" t="s">
        <v>79</v>
      </c>
      <c r="B1" s="97"/>
      <c r="C1" s="97"/>
      <c r="D1" s="98"/>
    </row>
    <row r="2" spans="1:7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7" ht="15" x14ac:dyDescent="0.25">
      <c r="A3" s="99" t="s">
        <v>2</v>
      </c>
      <c r="B3" s="100"/>
      <c r="C3" s="100"/>
      <c r="D3" s="101"/>
      <c r="G3" s="5"/>
    </row>
    <row r="4" spans="1:7" ht="29.25" customHeight="1" x14ac:dyDescent="0.25">
      <c r="A4" s="102" t="s">
        <v>3</v>
      </c>
      <c r="B4" s="93"/>
      <c r="C4" s="6">
        <f>SUM(C5:C17)-C6-C7-C8-C9-C10</f>
        <v>5086944231.8100004</v>
      </c>
      <c r="D4" s="6">
        <f>SUM(D5:D17)-D6-D7-D8-D9-D10</f>
        <v>339022412.88</v>
      </c>
      <c r="E4" s="7"/>
      <c r="F4" s="8"/>
      <c r="G4" s="9"/>
    </row>
    <row r="5" spans="1:7" ht="33" customHeight="1" x14ac:dyDescent="0.25">
      <c r="A5" s="103" t="s">
        <v>4</v>
      </c>
      <c r="B5" s="10" t="s">
        <v>5</v>
      </c>
      <c r="C5" s="11">
        <v>3070364370.48</v>
      </c>
      <c r="D5" s="11">
        <v>193785062.02000001</v>
      </c>
      <c r="E5" s="12"/>
      <c r="F5" s="13"/>
    </row>
    <row r="6" spans="1:7" ht="15" x14ac:dyDescent="0.25">
      <c r="A6" s="104"/>
      <c r="B6" s="14" t="s">
        <v>6</v>
      </c>
      <c r="C6" s="11">
        <f>SUM(C7+C8+C9+C10)</f>
        <v>93017931</v>
      </c>
      <c r="D6" s="11">
        <f>SUM(D7+D8+D9+D10)</f>
        <v>0</v>
      </c>
      <c r="E6" s="15"/>
      <c r="F6" s="16"/>
    </row>
    <row r="7" spans="1:7" ht="54.75" customHeight="1" x14ac:dyDescent="0.25">
      <c r="A7" s="104"/>
      <c r="B7" s="67" t="s">
        <v>80</v>
      </c>
      <c r="C7" s="32">
        <v>10803251</v>
      </c>
      <c r="D7" s="32">
        <v>0</v>
      </c>
      <c r="E7" s="19"/>
      <c r="F7" s="19"/>
      <c r="G7" s="19"/>
    </row>
    <row r="8" spans="1:7" ht="66.75" customHeight="1" x14ac:dyDescent="0.25">
      <c r="A8" s="104"/>
      <c r="B8" s="17" t="s">
        <v>81</v>
      </c>
      <c r="C8" s="32">
        <v>2890440</v>
      </c>
      <c r="D8" s="32">
        <v>0</v>
      </c>
      <c r="E8" s="19"/>
      <c r="F8" s="19"/>
      <c r="G8" s="13"/>
    </row>
    <row r="9" spans="1:7" ht="58.5" customHeight="1" x14ac:dyDescent="0.25">
      <c r="A9" s="104"/>
      <c r="B9" s="17" t="s">
        <v>82</v>
      </c>
      <c r="C9" s="32">
        <v>5344600</v>
      </c>
      <c r="D9" s="32">
        <v>0</v>
      </c>
      <c r="E9" s="19"/>
      <c r="F9" s="19"/>
      <c r="G9" s="13"/>
    </row>
    <row r="10" spans="1:7" ht="93.75" customHeight="1" x14ac:dyDescent="0.25">
      <c r="A10" s="105"/>
      <c r="B10" s="17" t="s">
        <v>83</v>
      </c>
      <c r="C10" s="77">
        <v>73979640</v>
      </c>
      <c r="D10" s="32">
        <v>0</v>
      </c>
      <c r="E10" s="19"/>
      <c r="F10" s="19"/>
      <c r="G10" s="13"/>
    </row>
    <row r="11" spans="1:7" ht="42.75" customHeight="1" x14ac:dyDescent="0.25">
      <c r="A11" s="72" t="s">
        <v>7</v>
      </c>
      <c r="B11" s="20" t="s">
        <v>8</v>
      </c>
      <c r="C11" s="11">
        <v>911104.09</v>
      </c>
      <c r="D11" s="11">
        <v>0</v>
      </c>
      <c r="E11" s="12"/>
      <c r="F11" s="13"/>
      <c r="G11" s="70"/>
    </row>
    <row r="12" spans="1:7" ht="33.75" x14ac:dyDescent="0.25">
      <c r="A12" s="72" t="s">
        <v>9</v>
      </c>
      <c r="B12" s="20" t="s">
        <v>10</v>
      </c>
      <c r="C12" s="11">
        <v>100000</v>
      </c>
      <c r="D12" s="11">
        <v>0</v>
      </c>
      <c r="E12" s="15"/>
      <c r="F12" s="16"/>
    </row>
    <row r="13" spans="1:7" ht="33.75" x14ac:dyDescent="0.25">
      <c r="A13" s="72" t="s">
        <v>11</v>
      </c>
      <c r="B13" s="20" t="s">
        <v>12</v>
      </c>
      <c r="C13" s="11">
        <v>1947138589.97</v>
      </c>
      <c r="D13" s="11">
        <v>145237350.85999998</v>
      </c>
      <c r="E13" s="12"/>
      <c r="F13" s="13"/>
      <c r="G13" s="5"/>
    </row>
    <row r="14" spans="1:7" ht="33.75" x14ac:dyDescent="0.25">
      <c r="A14" s="72" t="s">
        <v>13</v>
      </c>
      <c r="B14" s="20" t="s">
        <v>14</v>
      </c>
      <c r="C14" s="11">
        <v>12920667.060000001</v>
      </c>
      <c r="D14" s="11">
        <v>0</v>
      </c>
      <c r="E14" s="12"/>
      <c r="F14" s="13"/>
    </row>
    <row r="15" spans="1:7" ht="31.5" customHeight="1" x14ac:dyDescent="0.25">
      <c r="A15" s="72" t="s">
        <v>15</v>
      </c>
      <c r="B15" s="20" t="s">
        <v>16</v>
      </c>
      <c r="C15" s="11">
        <v>811093.35</v>
      </c>
      <c r="D15" s="11">
        <v>0</v>
      </c>
      <c r="E15" s="15"/>
      <c r="F15" s="16"/>
    </row>
    <row r="16" spans="1:7" ht="45.75" customHeight="1" x14ac:dyDescent="0.25">
      <c r="A16" s="72" t="s">
        <v>17</v>
      </c>
      <c r="B16" s="20" t="s">
        <v>18</v>
      </c>
      <c r="C16" s="11">
        <v>29875600</v>
      </c>
      <c r="D16" s="11">
        <v>0</v>
      </c>
      <c r="E16" s="15"/>
      <c r="F16" s="16"/>
    </row>
    <row r="17" spans="1:7" ht="33" customHeight="1" x14ac:dyDescent="0.25">
      <c r="A17" s="72" t="s">
        <v>20</v>
      </c>
      <c r="B17" s="20" t="s">
        <v>21</v>
      </c>
      <c r="C17" s="11">
        <v>24822806.859999999</v>
      </c>
      <c r="D17" s="11">
        <v>0</v>
      </c>
      <c r="E17" s="15"/>
      <c r="F17" s="16"/>
    </row>
    <row r="18" spans="1:7" ht="44.25" customHeight="1" x14ac:dyDescent="0.25">
      <c r="A18" s="106" t="s">
        <v>24</v>
      </c>
      <c r="B18" s="87"/>
      <c r="C18" s="6">
        <f>SUM(C19:C27)-C21-C22-C23</f>
        <v>1459080955.78</v>
      </c>
      <c r="D18" s="6">
        <f>SUM(D19:D27)-D21-D22-D23</f>
        <v>104537326.96000001</v>
      </c>
      <c r="E18" s="21"/>
      <c r="F18" s="13"/>
    </row>
    <row r="19" spans="1:7" ht="36.75" customHeight="1" x14ac:dyDescent="0.25">
      <c r="A19" s="72" t="s">
        <v>7</v>
      </c>
      <c r="B19" s="20" t="s">
        <v>8</v>
      </c>
      <c r="C19" s="11">
        <v>87500</v>
      </c>
      <c r="D19" s="11">
        <v>0</v>
      </c>
      <c r="E19" s="12"/>
      <c r="F19" s="13"/>
    </row>
    <row r="20" spans="1:7" ht="33" customHeight="1" x14ac:dyDescent="0.25">
      <c r="A20" s="103" t="s">
        <v>25</v>
      </c>
      <c r="B20" s="73" t="s">
        <v>26</v>
      </c>
      <c r="C20" s="11">
        <v>730959695.75999999</v>
      </c>
      <c r="D20" s="11">
        <v>51446170</v>
      </c>
      <c r="E20" s="12"/>
      <c r="F20" s="13"/>
    </row>
    <row r="21" spans="1:7" ht="20.25" customHeight="1" x14ac:dyDescent="0.25">
      <c r="A21" s="104"/>
      <c r="B21" s="14" t="s">
        <v>6</v>
      </c>
      <c r="C21" s="11">
        <f>SUM(C22+C23)</f>
        <v>15232631.25</v>
      </c>
      <c r="D21" s="11">
        <f>SUM(D22+D23)</f>
        <v>0</v>
      </c>
      <c r="E21" s="12"/>
      <c r="F21" s="13"/>
    </row>
    <row r="22" spans="1:7" ht="34.5" customHeight="1" x14ac:dyDescent="0.25">
      <c r="A22" s="104"/>
      <c r="B22" s="17" t="s">
        <v>84</v>
      </c>
      <c r="C22" s="32">
        <v>15152631.25</v>
      </c>
      <c r="D22" s="32">
        <v>0</v>
      </c>
      <c r="E22" s="12"/>
      <c r="F22" s="13"/>
      <c r="G22" s="5"/>
    </row>
    <row r="23" spans="1:7" ht="34.5" customHeight="1" x14ac:dyDescent="0.25">
      <c r="A23" s="105"/>
      <c r="B23" s="78" t="s">
        <v>85</v>
      </c>
      <c r="C23" s="79">
        <v>80000</v>
      </c>
      <c r="D23" s="79">
        <v>0</v>
      </c>
      <c r="E23" s="12"/>
      <c r="F23" s="13"/>
      <c r="G23" s="5"/>
    </row>
    <row r="24" spans="1:7" ht="33.75" x14ac:dyDescent="0.25">
      <c r="A24" s="75" t="s">
        <v>13</v>
      </c>
      <c r="B24" s="74" t="s">
        <v>14</v>
      </c>
      <c r="C24" s="22">
        <v>707291826.01999998</v>
      </c>
      <c r="D24" s="22">
        <v>51319180.960000001</v>
      </c>
      <c r="E24" s="12"/>
      <c r="F24" s="13"/>
    </row>
    <row r="25" spans="1:7" ht="24.75" customHeight="1" x14ac:dyDescent="0.25">
      <c r="A25" s="72" t="s">
        <v>15</v>
      </c>
      <c r="B25" s="10" t="s">
        <v>16</v>
      </c>
      <c r="C25" s="11">
        <v>877430</v>
      </c>
      <c r="D25" s="11">
        <v>0</v>
      </c>
      <c r="E25" s="15"/>
      <c r="F25" s="16"/>
    </row>
    <row r="26" spans="1:7" ht="52.5" customHeight="1" x14ac:dyDescent="0.25">
      <c r="A26" s="72" t="s">
        <v>17</v>
      </c>
      <c r="B26" s="20" t="s">
        <v>27</v>
      </c>
      <c r="C26" s="11">
        <v>18003600</v>
      </c>
      <c r="D26" s="11">
        <v>1516920</v>
      </c>
      <c r="E26" s="15"/>
      <c r="F26" s="16"/>
    </row>
    <row r="27" spans="1:7" ht="39" customHeight="1" x14ac:dyDescent="0.25">
      <c r="A27" s="72" t="s">
        <v>20</v>
      </c>
      <c r="B27" s="10" t="s">
        <v>21</v>
      </c>
      <c r="C27" s="11">
        <v>1860904</v>
      </c>
      <c r="D27" s="11">
        <v>255056</v>
      </c>
      <c r="E27" s="15"/>
      <c r="F27" s="16"/>
    </row>
    <row r="28" spans="1:7" ht="18" customHeight="1" x14ac:dyDescent="0.25">
      <c r="A28" s="92" t="s">
        <v>28</v>
      </c>
      <c r="B28" s="93"/>
      <c r="C28" s="6">
        <f>SUM(C29)</f>
        <v>5369000</v>
      </c>
      <c r="D28" s="6">
        <f>SUM(D29)</f>
        <v>110350</v>
      </c>
      <c r="E28" s="12"/>
      <c r="F28" s="13"/>
    </row>
    <row r="29" spans="1:7" ht="39" customHeight="1" x14ac:dyDescent="0.25">
      <c r="A29" s="72" t="s">
        <v>20</v>
      </c>
      <c r="B29" s="23" t="s">
        <v>21</v>
      </c>
      <c r="C29" s="11">
        <v>5369000</v>
      </c>
      <c r="D29" s="11">
        <v>110350</v>
      </c>
      <c r="E29" s="21"/>
      <c r="F29" s="13"/>
    </row>
    <row r="30" spans="1:7" ht="28.5" customHeight="1" x14ac:dyDescent="0.25">
      <c r="A30" s="92" t="s">
        <v>29</v>
      </c>
      <c r="B30" s="93"/>
      <c r="C30" s="6">
        <f>SUM(C31:C35)-C32-C33</f>
        <v>226100430.35000002</v>
      </c>
      <c r="D30" s="6">
        <f>SUM(D31:D35)-D32-D33</f>
        <v>1148609.1200000001</v>
      </c>
      <c r="E30" s="15"/>
      <c r="F30" s="16"/>
    </row>
    <row r="31" spans="1:7" ht="33.75" x14ac:dyDescent="0.25">
      <c r="A31" s="103" t="s">
        <v>30</v>
      </c>
      <c r="B31" s="20" t="s">
        <v>31</v>
      </c>
      <c r="C31" s="11">
        <v>112630704.18000001</v>
      </c>
      <c r="D31" s="11">
        <v>0</v>
      </c>
      <c r="E31" s="15"/>
      <c r="F31" s="16"/>
    </row>
    <row r="32" spans="1:7" ht="27.75" customHeight="1" x14ac:dyDescent="0.25">
      <c r="A32" s="104"/>
      <c r="B32" s="14" t="s">
        <v>6</v>
      </c>
      <c r="C32" s="11">
        <f>C33</f>
        <v>2990064.18</v>
      </c>
      <c r="D32" s="11">
        <f>D33</f>
        <v>0</v>
      </c>
      <c r="E32" s="15"/>
      <c r="F32" s="16"/>
    </row>
    <row r="33" spans="1:75" ht="38.25" customHeight="1" x14ac:dyDescent="0.25">
      <c r="A33" s="105"/>
      <c r="B33" s="20" t="s">
        <v>86</v>
      </c>
      <c r="C33" s="11">
        <v>2990064.18</v>
      </c>
      <c r="D33" s="11">
        <v>0</v>
      </c>
      <c r="E33" s="15"/>
      <c r="F33" s="16"/>
    </row>
    <row r="34" spans="1:75" ht="45" customHeight="1" x14ac:dyDescent="0.25">
      <c r="A34" s="72" t="s">
        <v>32</v>
      </c>
      <c r="B34" s="20" t="s">
        <v>33</v>
      </c>
      <c r="C34" s="11">
        <v>113345944.17</v>
      </c>
      <c r="D34" s="11">
        <v>1148609.1200000001</v>
      </c>
      <c r="E34" s="15"/>
      <c r="F34" s="16"/>
    </row>
    <row r="35" spans="1:75" ht="45.75" customHeight="1" x14ac:dyDescent="0.25">
      <c r="A35" s="72" t="s">
        <v>15</v>
      </c>
      <c r="B35" s="20" t="s">
        <v>16</v>
      </c>
      <c r="C35" s="11">
        <v>123782</v>
      </c>
      <c r="D35" s="11">
        <v>0</v>
      </c>
      <c r="E35" s="15"/>
      <c r="F35" s="16"/>
    </row>
    <row r="36" spans="1:75" ht="31.5" customHeight="1" x14ac:dyDescent="0.25">
      <c r="A36" s="86" t="s">
        <v>34</v>
      </c>
      <c r="B36" s="89"/>
      <c r="C36" s="6">
        <f>SUM(C37:C42)-C38-C39-C40</f>
        <v>739496335.78999996</v>
      </c>
      <c r="D36" s="6">
        <f>SUM(D37:D42)-D38-D39-D40</f>
        <v>503104.69999999995</v>
      </c>
      <c r="E36" s="25"/>
      <c r="F36" s="16"/>
    </row>
    <row r="37" spans="1:75" ht="43.5" customHeight="1" x14ac:dyDescent="0.25">
      <c r="A37" s="103" t="s">
        <v>30</v>
      </c>
      <c r="B37" s="10" t="s">
        <v>31</v>
      </c>
      <c r="C37" s="11">
        <v>331014286.24000001</v>
      </c>
      <c r="D37" s="11">
        <v>0</v>
      </c>
      <c r="E37" s="21"/>
      <c r="F37" s="13"/>
    </row>
    <row r="38" spans="1:75" ht="28.5" customHeight="1" x14ac:dyDescent="0.25">
      <c r="A38" s="104"/>
      <c r="B38" s="14" t="s">
        <v>6</v>
      </c>
      <c r="C38" s="31">
        <f>C39+C40</f>
        <v>221277974.34</v>
      </c>
      <c r="D38" s="31">
        <f>D39+D40</f>
        <v>0</v>
      </c>
      <c r="E38" s="21"/>
      <c r="F38" s="13"/>
    </row>
    <row r="39" spans="1:75" ht="35.25" customHeight="1" x14ac:dyDescent="0.25">
      <c r="A39" s="104"/>
      <c r="B39" s="66" t="s">
        <v>87</v>
      </c>
      <c r="C39" s="31">
        <v>209845854.31</v>
      </c>
      <c r="D39" s="31">
        <v>0</v>
      </c>
      <c r="E39" s="21"/>
      <c r="F39" s="13"/>
    </row>
    <row r="40" spans="1:75" ht="39" customHeight="1" x14ac:dyDescent="0.25">
      <c r="A40" s="105"/>
      <c r="B40" s="66" t="s">
        <v>86</v>
      </c>
      <c r="C40" s="31">
        <v>11432120.029999999</v>
      </c>
      <c r="D40" s="31">
        <v>0</v>
      </c>
      <c r="E40" s="21"/>
      <c r="F40" s="13"/>
    </row>
    <row r="41" spans="1:75" ht="43.5" customHeight="1" x14ac:dyDescent="0.25">
      <c r="A41" s="75" t="s">
        <v>15</v>
      </c>
      <c r="B41" s="66" t="s">
        <v>16</v>
      </c>
      <c r="C41" s="31">
        <v>292650</v>
      </c>
      <c r="D41" s="31">
        <v>0</v>
      </c>
      <c r="E41" s="21"/>
      <c r="F41" s="13"/>
    </row>
    <row r="42" spans="1:75" ht="45.75" customHeight="1" x14ac:dyDescent="0.25">
      <c r="A42" s="80" t="s">
        <v>19</v>
      </c>
      <c r="B42" s="20" t="s">
        <v>35</v>
      </c>
      <c r="C42" s="11">
        <v>408189399.55000001</v>
      </c>
      <c r="D42" s="11">
        <v>503104.69999999995</v>
      </c>
      <c r="E42" s="26"/>
      <c r="F42" s="15"/>
    </row>
    <row r="43" spans="1:75" ht="28.5" customHeight="1" x14ac:dyDescent="0.25">
      <c r="A43" s="109" t="s">
        <v>78</v>
      </c>
      <c r="B43" s="110"/>
      <c r="C43" s="69">
        <f>SUM(C44:C46)</f>
        <v>36287891.969999999</v>
      </c>
      <c r="D43" s="69">
        <f>SUM(D44:D46)</f>
        <v>2617230.59</v>
      </c>
      <c r="E43" s="8"/>
      <c r="F43" s="15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ht="36.75" customHeight="1" x14ac:dyDescent="0.25">
      <c r="A44" s="72" t="s">
        <v>25</v>
      </c>
      <c r="B44" s="10" t="s">
        <v>26</v>
      </c>
      <c r="C44" s="11">
        <v>31420519.469999999</v>
      </c>
      <c r="D44" s="11">
        <v>2617230.59</v>
      </c>
      <c r="E44" s="15"/>
      <c r="F44" s="16"/>
    </row>
    <row r="45" spans="1:75" ht="36.75" customHeight="1" x14ac:dyDescent="0.25">
      <c r="A45" s="72" t="s">
        <v>13</v>
      </c>
      <c r="B45" s="10" t="s">
        <v>14</v>
      </c>
      <c r="C45" s="11">
        <v>593196</v>
      </c>
      <c r="D45" s="11">
        <v>0</v>
      </c>
      <c r="E45" s="15"/>
      <c r="F45" s="16"/>
    </row>
    <row r="46" spans="1:75" ht="39" customHeight="1" x14ac:dyDescent="0.25">
      <c r="A46" s="72" t="s">
        <v>38</v>
      </c>
      <c r="B46" s="10" t="s">
        <v>39</v>
      </c>
      <c r="C46" s="11">
        <v>4274176.5</v>
      </c>
      <c r="D46" s="11">
        <v>0</v>
      </c>
      <c r="E46" s="21"/>
      <c r="F46" s="13"/>
    </row>
    <row r="47" spans="1:75" ht="36.75" customHeight="1" x14ac:dyDescent="0.25">
      <c r="A47" s="90" t="s">
        <v>40</v>
      </c>
      <c r="B47" s="107"/>
      <c r="C47" s="6">
        <f>SUM(C48:C50)</f>
        <v>300621093.87</v>
      </c>
      <c r="D47" s="6">
        <f>SUM(D48:D50)</f>
        <v>11354486.82</v>
      </c>
      <c r="E47" s="15"/>
      <c r="F47" s="16"/>
    </row>
    <row r="48" spans="1:75" ht="33.75" x14ac:dyDescent="0.25">
      <c r="A48" s="72" t="s">
        <v>7</v>
      </c>
      <c r="B48" s="20" t="s">
        <v>8</v>
      </c>
      <c r="C48" s="11">
        <v>246591508.37</v>
      </c>
      <c r="D48" s="11">
        <v>7608884.8200000003</v>
      </c>
      <c r="E48" s="15"/>
      <c r="F48" s="16"/>
    </row>
    <row r="49" spans="1:7" ht="34.5" customHeight="1" x14ac:dyDescent="0.25">
      <c r="A49" s="72" t="s">
        <v>15</v>
      </c>
      <c r="B49" s="10" t="s">
        <v>16</v>
      </c>
      <c r="C49" s="11">
        <v>577780.5</v>
      </c>
      <c r="D49" s="11">
        <v>0</v>
      </c>
      <c r="E49" s="15"/>
      <c r="F49" s="16"/>
    </row>
    <row r="50" spans="1:7" ht="46.5" customHeight="1" x14ac:dyDescent="0.25">
      <c r="A50" s="72" t="s">
        <v>17</v>
      </c>
      <c r="B50" s="10" t="s">
        <v>27</v>
      </c>
      <c r="C50" s="11">
        <v>53451805</v>
      </c>
      <c r="D50" s="11">
        <v>3745602</v>
      </c>
      <c r="E50" s="27"/>
      <c r="F50" s="13"/>
    </row>
    <row r="51" spans="1:7" ht="15" customHeight="1" x14ac:dyDescent="0.25">
      <c r="A51" s="90" t="s">
        <v>41</v>
      </c>
      <c r="B51" s="91"/>
      <c r="C51" s="6">
        <f>SUM(C52:C55)</f>
        <v>22184572.91</v>
      </c>
      <c r="D51" s="6">
        <f>SUM(D52:D55)</f>
        <v>672808.82</v>
      </c>
      <c r="E51" s="61"/>
      <c r="F51" s="16"/>
    </row>
    <row r="52" spans="1:7" ht="40.5" customHeight="1" x14ac:dyDescent="0.25">
      <c r="A52" s="81" t="s">
        <v>36</v>
      </c>
      <c r="B52" s="82" t="s">
        <v>37</v>
      </c>
      <c r="C52" s="11">
        <v>16241296.9</v>
      </c>
      <c r="D52" s="11">
        <v>665476.81999999995</v>
      </c>
      <c r="E52" s="61"/>
      <c r="F52" s="16"/>
    </row>
    <row r="53" spans="1:7" ht="32.25" customHeight="1" x14ac:dyDescent="0.25">
      <c r="A53" s="72" t="s">
        <v>42</v>
      </c>
      <c r="B53" s="20" t="s">
        <v>43</v>
      </c>
      <c r="C53" s="11">
        <v>5232676.01</v>
      </c>
      <c r="D53" s="11">
        <v>0</v>
      </c>
      <c r="E53" s="15"/>
      <c r="F53" s="16"/>
    </row>
    <row r="54" spans="1:7" ht="30.75" customHeight="1" x14ac:dyDescent="0.25">
      <c r="A54" s="72" t="s">
        <v>15</v>
      </c>
      <c r="B54" s="20" t="s">
        <v>16</v>
      </c>
      <c r="C54" s="11">
        <v>282150</v>
      </c>
      <c r="D54" s="11">
        <v>0</v>
      </c>
      <c r="E54" s="28"/>
      <c r="F54" s="29"/>
    </row>
    <row r="55" spans="1:7" ht="30.75" customHeight="1" x14ac:dyDescent="0.25">
      <c r="A55" s="72" t="s">
        <v>20</v>
      </c>
      <c r="B55" s="20" t="s">
        <v>21</v>
      </c>
      <c r="C55" s="11">
        <v>428450</v>
      </c>
      <c r="D55" s="11">
        <v>7332</v>
      </c>
      <c r="E55" s="28"/>
      <c r="F55" s="29"/>
    </row>
    <row r="56" spans="1:7" ht="38.25" customHeight="1" x14ac:dyDescent="0.25">
      <c r="A56" s="90" t="s">
        <v>44</v>
      </c>
      <c r="B56" s="91"/>
      <c r="C56" s="6">
        <f>SUM(C57:C59)</f>
        <v>148747337.89000002</v>
      </c>
      <c r="D56" s="6">
        <f>SUM(D57:D59)</f>
        <v>6320384.46</v>
      </c>
      <c r="E56" s="62"/>
      <c r="F56" s="29"/>
    </row>
    <row r="57" spans="1:7" ht="38.25" customHeight="1" x14ac:dyDescent="0.25">
      <c r="A57" s="75" t="s">
        <v>45</v>
      </c>
      <c r="B57" s="30" t="s">
        <v>46</v>
      </c>
      <c r="C57" s="31">
        <v>145675691.78</v>
      </c>
      <c r="D57" s="31">
        <v>6320384.46</v>
      </c>
      <c r="E57" s="15"/>
      <c r="F57" s="16"/>
    </row>
    <row r="58" spans="1:7" ht="36" customHeight="1" x14ac:dyDescent="0.25">
      <c r="A58" s="24" t="s">
        <v>15</v>
      </c>
      <c r="B58" s="20" t="s">
        <v>16</v>
      </c>
      <c r="C58" s="11">
        <v>338443.11</v>
      </c>
      <c r="D58" s="11">
        <v>0</v>
      </c>
      <c r="E58" s="15"/>
      <c r="F58" s="16"/>
    </row>
    <row r="59" spans="1:7" ht="36" customHeight="1" x14ac:dyDescent="0.25">
      <c r="A59" s="64" t="s">
        <v>20</v>
      </c>
      <c r="B59" s="65" t="s">
        <v>21</v>
      </c>
      <c r="C59" s="31">
        <v>2733203</v>
      </c>
      <c r="D59" s="11">
        <v>0</v>
      </c>
      <c r="E59" s="15"/>
      <c r="F59" s="16"/>
    </row>
    <row r="60" spans="1:7" ht="13.5" customHeight="1" x14ac:dyDescent="0.25">
      <c r="A60" s="108" t="s">
        <v>71</v>
      </c>
      <c r="B60" s="91"/>
      <c r="C60" s="6">
        <f>SUM(C61:C63)-C62-C63</f>
        <v>588589812.19000006</v>
      </c>
      <c r="D60" s="6">
        <f>SUM(D61:D63)-D62-D63</f>
        <v>22749103.670000002</v>
      </c>
      <c r="E60" s="28"/>
      <c r="F60" s="29"/>
    </row>
    <row r="61" spans="1:7" ht="50.25" customHeight="1" x14ac:dyDescent="0.25">
      <c r="A61" s="103" t="s">
        <v>47</v>
      </c>
      <c r="B61" s="10" t="s">
        <v>48</v>
      </c>
      <c r="C61" s="11">
        <v>588589812.19000006</v>
      </c>
      <c r="D61" s="11">
        <v>22749103.670000002</v>
      </c>
      <c r="E61" s="19"/>
      <c r="F61" s="19"/>
    </row>
    <row r="62" spans="1:7" ht="18" customHeight="1" x14ac:dyDescent="0.25">
      <c r="A62" s="104"/>
      <c r="B62" s="14" t="s">
        <v>6</v>
      </c>
      <c r="C62" s="11">
        <f>SUM(C63)</f>
        <v>103092784</v>
      </c>
      <c r="D62" s="11">
        <f>SUM(D63)</f>
        <v>0</v>
      </c>
      <c r="E62" s="19"/>
      <c r="F62" s="19"/>
    </row>
    <row r="63" spans="1:7" ht="25.5" customHeight="1" x14ac:dyDescent="0.25">
      <c r="A63" s="105"/>
      <c r="B63" s="17" t="s">
        <v>88</v>
      </c>
      <c r="C63" s="68">
        <v>103092784</v>
      </c>
      <c r="D63" s="18">
        <v>0</v>
      </c>
      <c r="E63" s="19"/>
      <c r="F63" s="19"/>
      <c r="G63" s="5"/>
    </row>
    <row r="64" spans="1:7" ht="28.5" customHeight="1" x14ac:dyDescent="0.25">
      <c r="A64" s="86" t="s">
        <v>49</v>
      </c>
      <c r="B64" s="89"/>
      <c r="C64" s="6">
        <f>SUM(C65)</f>
        <v>132745318</v>
      </c>
      <c r="D64" s="6">
        <f>SUM(D65)</f>
        <v>1062109.8799999999</v>
      </c>
      <c r="E64" s="19"/>
      <c r="F64" s="29"/>
    </row>
    <row r="65" spans="1:6" ht="42.75" customHeight="1" x14ac:dyDescent="0.25">
      <c r="A65" s="72" t="s">
        <v>47</v>
      </c>
      <c r="B65" s="10" t="s">
        <v>48</v>
      </c>
      <c r="C65" s="32">
        <v>132745318</v>
      </c>
      <c r="D65" s="32">
        <v>1062109.8799999999</v>
      </c>
      <c r="E65" s="19"/>
      <c r="F65" s="29"/>
    </row>
    <row r="66" spans="1:6" ht="27" customHeight="1" x14ac:dyDescent="0.25">
      <c r="A66" s="90" t="s">
        <v>50</v>
      </c>
      <c r="B66" s="91"/>
      <c r="C66" s="6">
        <f>SUM(C67:C71)</f>
        <v>173695082.34</v>
      </c>
      <c r="D66" s="6">
        <f>SUM(D67:D71)</f>
        <v>7749424.8300000001</v>
      </c>
      <c r="E66" s="12"/>
      <c r="F66" s="13"/>
    </row>
    <row r="67" spans="1:6" ht="33.75" x14ac:dyDescent="0.25">
      <c r="A67" s="72" t="s">
        <v>7</v>
      </c>
      <c r="B67" s="33" t="s">
        <v>8</v>
      </c>
      <c r="C67" s="11">
        <v>297792</v>
      </c>
      <c r="D67" s="11">
        <v>22200</v>
      </c>
      <c r="E67" s="12"/>
      <c r="F67" s="13"/>
    </row>
    <row r="68" spans="1:6" ht="33.75" x14ac:dyDescent="0.25">
      <c r="A68" s="72" t="s">
        <v>42</v>
      </c>
      <c r="B68" s="20" t="s">
        <v>43</v>
      </c>
      <c r="C68" s="11">
        <v>134847513.03</v>
      </c>
      <c r="D68" s="11">
        <v>5143874.83</v>
      </c>
      <c r="E68" s="12"/>
      <c r="F68" s="13"/>
    </row>
    <row r="69" spans="1:6" ht="34.5" customHeight="1" x14ac:dyDescent="0.25">
      <c r="A69" s="72" t="s">
        <v>25</v>
      </c>
      <c r="B69" s="20" t="s">
        <v>26</v>
      </c>
      <c r="C69" s="11">
        <v>31561016.829999998</v>
      </c>
      <c r="D69" s="11">
        <v>2100200</v>
      </c>
      <c r="E69" s="15"/>
      <c r="F69" s="16"/>
    </row>
    <row r="70" spans="1:6" ht="24" customHeight="1" x14ac:dyDescent="0.25">
      <c r="A70" s="72" t="s">
        <v>15</v>
      </c>
      <c r="B70" s="20" t="s">
        <v>16</v>
      </c>
      <c r="C70" s="11">
        <v>564231.35</v>
      </c>
      <c r="D70" s="11">
        <v>0</v>
      </c>
      <c r="E70" s="15"/>
      <c r="F70" s="16"/>
    </row>
    <row r="71" spans="1:6" ht="30.75" customHeight="1" x14ac:dyDescent="0.25">
      <c r="A71" s="72" t="s">
        <v>20</v>
      </c>
      <c r="B71" s="20" t="s">
        <v>21</v>
      </c>
      <c r="C71" s="11">
        <v>6424529.1299999999</v>
      </c>
      <c r="D71" s="11">
        <v>483150</v>
      </c>
      <c r="E71" s="21"/>
      <c r="F71" s="13"/>
    </row>
    <row r="72" spans="1:6" ht="32.25" customHeight="1" x14ac:dyDescent="0.25">
      <c r="A72" s="90" t="s">
        <v>51</v>
      </c>
      <c r="B72" s="91"/>
      <c r="C72" s="6">
        <f>SUM(C73:C76)</f>
        <v>37431019.319999993</v>
      </c>
      <c r="D72" s="6">
        <f>SUM(D73:D76)</f>
        <v>2310061.5</v>
      </c>
      <c r="E72" s="15"/>
      <c r="F72" s="16"/>
    </row>
    <row r="73" spans="1:6" ht="33.75" x14ac:dyDescent="0.25">
      <c r="A73" s="72" t="s">
        <v>7</v>
      </c>
      <c r="B73" s="20" t="s">
        <v>8</v>
      </c>
      <c r="C73" s="63">
        <v>545333.32999999996</v>
      </c>
      <c r="D73" s="63">
        <v>0</v>
      </c>
      <c r="E73" s="15"/>
      <c r="F73" s="16"/>
    </row>
    <row r="74" spans="1:6" ht="42.75" customHeight="1" x14ac:dyDescent="0.25">
      <c r="A74" s="72" t="s">
        <v>42</v>
      </c>
      <c r="B74" s="20" t="s">
        <v>43</v>
      </c>
      <c r="C74" s="11">
        <v>36426685.979999997</v>
      </c>
      <c r="D74" s="11">
        <v>2310061.5</v>
      </c>
      <c r="E74" s="15"/>
      <c r="F74" s="16"/>
    </row>
    <row r="75" spans="1:6" ht="31.5" customHeight="1" x14ac:dyDescent="0.25">
      <c r="A75" s="72" t="s">
        <v>15</v>
      </c>
      <c r="B75" s="20" t="s">
        <v>16</v>
      </c>
      <c r="C75" s="63">
        <v>385000</v>
      </c>
      <c r="D75" s="63">
        <v>0</v>
      </c>
      <c r="E75" s="15"/>
      <c r="F75" s="16"/>
    </row>
    <row r="76" spans="1:6" ht="36.75" customHeight="1" x14ac:dyDescent="0.25">
      <c r="A76" s="72" t="s">
        <v>52</v>
      </c>
      <c r="B76" s="20" t="s">
        <v>53</v>
      </c>
      <c r="C76" s="11">
        <v>74000.009999999995</v>
      </c>
      <c r="D76" s="11">
        <v>0</v>
      </c>
      <c r="E76" s="21"/>
      <c r="F76" s="13"/>
    </row>
    <row r="77" spans="1:6" ht="32.25" customHeight="1" x14ac:dyDescent="0.25">
      <c r="A77" s="92" t="s">
        <v>54</v>
      </c>
      <c r="B77" s="93"/>
      <c r="C77" s="6">
        <f>SUM(C78:C85)</f>
        <v>803598753.83999991</v>
      </c>
      <c r="D77" s="6">
        <f>SUM(D78:D85)</f>
        <v>50649728.170000002</v>
      </c>
      <c r="E77" s="12"/>
      <c r="F77" s="13"/>
    </row>
    <row r="78" spans="1:6" ht="39" customHeight="1" x14ac:dyDescent="0.25">
      <c r="A78" s="72" t="s">
        <v>45</v>
      </c>
      <c r="B78" s="20" t="s">
        <v>46</v>
      </c>
      <c r="C78" s="11">
        <v>37656911.280000001</v>
      </c>
      <c r="D78" s="11">
        <v>3129090.4</v>
      </c>
      <c r="E78" s="12"/>
      <c r="F78" s="13"/>
    </row>
    <row r="79" spans="1:6" ht="31.5" customHeight="1" x14ac:dyDescent="0.25">
      <c r="A79" s="72" t="s">
        <v>30</v>
      </c>
      <c r="B79" s="34" t="s">
        <v>31</v>
      </c>
      <c r="C79" s="11">
        <v>7300</v>
      </c>
      <c r="D79" s="11">
        <v>800</v>
      </c>
      <c r="E79" s="12"/>
      <c r="F79" s="13"/>
    </row>
    <row r="80" spans="1:6" ht="33.75" x14ac:dyDescent="0.25">
      <c r="A80" s="72" t="s">
        <v>11</v>
      </c>
      <c r="B80" s="35" t="s">
        <v>12</v>
      </c>
      <c r="C80" s="11">
        <v>132260646.68000001</v>
      </c>
      <c r="D80" s="11">
        <v>10938376.25</v>
      </c>
      <c r="E80" s="15"/>
      <c r="F80" s="16"/>
    </row>
    <row r="81" spans="1:32" ht="22.5" x14ac:dyDescent="0.25">
      <c r="A81" s="72" t="s">
        <v>25</v>
      </c>
      <c r="B81" s="35" t="s">
        <v>26</v>
      </c>
      <c r="C81" s="11">
        <v>58617921.350000001</v>
      </c>
      <c r="D81" s="11">
        <v>4331500</v>
      </c>
      <c r="E81" s="15"/>
      <c r="F81" s="16"/>
    </row>
    <row r="82" spans="1:32" ht="43.5" customHeight="1" x14ac:dyDescent="0.25">
      <c r="A82" s="72" t="s">
        <v>15</v>
      </c>
      <c r="B82" s="25" t="s">
        <v>16</v>
      </c>
      <c r="C82" s="11">
        <v>1993646.7799999998</v>
      </c>
      <c r="D82" s="11">
        <v>0</v>
      </c>
      <c r="E82" s="12"/>
      <c r="F82" s="13"/>
    </row>
    <row r="83" spans="1:32" ht="28.5" customHeight="1" x14ac:dyDescent="0.25">
      <c r="A83" s="72" t="s">
        <v>52</v>
      </c>
      <c r="B83" s="10" t="s">
        <v>53</v>
      </c>
      <c r="C83" s="11">
        <v>75871656.819999993</v>
      </c>
      <c r="D83" s="11">
        <v>848023.47</v>
      </c>
      <c r="E83" s="12"/>
      <c r="F83" s="13"/>
    </row>
    <row r="84" spans="1:32" ht="30" customHeight="1" x14ac:dyDescent="0.25">
      <c r="A84" s="72" t="s">
        <v>20</v>
      </c>
      <c r="B84" s="20" t="s">
        <v>21</v>
      </c>
      <c r="C84" s="11">
        <v>455590670.93000001</v>
      </c>
      <c r="D84" s="11">
        <v>31401938.050000001</v>
      </c>
      <c r="E84" s="12"/>
      <c r="F84" s="13"/>
    </row>
    <row r="85" spans="1:32" ht="34.5" customHeight="1" x14ac:dyDescent="0.25">
      <c r="A85" s="72" t="s">
        <v>22</v>
      </c>
      <c r="B85" s="20" t="s">
        <v>23</v>
      </c>
      <c r="C85" s="11">
        <v>41600000</v>
      </c>
      <c r="D85" s="11">
        <v>0</v>
      </c>
      <c r="E85" s="36"/>
      <c r="F85" s="37"/>
    </row>
    <row r="86" spans="1:32" ht="15" customHeight="1" x14ac:dyDescent="0.25">
      <c r="A86" s="94" t="s">
        <v>72</v>
      </c>
      <c r="B86" s="95"/>
      <c r="C86" s="6">
        <f>SUM(C87:C94)-C92-C93-C94</f>
        <v>731237240.28999996</v>
      </c>
      <c r="D86" s="6">
        <f>SUM(D87:D94)-D92-D93-D94</f>
        <v>16618379.670000002</v>
      </c>
      <c r="E86" s="36"/>
      <c r="F86" s="3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44.25" customHeight="1" x14ac:dyDescent="0.25">
      <c r="A87" s="42" t="s">
        <v>47</v>
      </c>
      <c r="B87" s="71" t="s">
        <v>48</v>
      </c>
      <c r="C87" s="11">
        <v>349991726.52999997</v>
      </c>
      <c r="D87" s="11">
        <v>14186675.300000001</v>
      </c>
      <c r="E87" s="36"/>
      <c r="F87" s="3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33.75" x14ac:dyDescent="0.25">
      <c r="A88" s="76" t="s">
        <v>9</v>
      </c>
      <c r="B88" s="38" t="s">
        <v>10</v>
      </c>
      <c r="C88" s="11">
        <v>173779078.50999999</v>
      </c>
      <c r="D88" s="11">
        <v>2431704.37</v>
      </c>
      <c r="E88" s="36"/>
      <c r="F88" s="37"/>
      <c r="G88" s="5"/>
    </row>
    <row r="89" spans="1:32" ht="42.75" customHeight="1" x14ac:dyDescent="0.25">
      <c r="A89" s="42" t="s">
        <v>13</v>
      </c>
      <c r="B89" s="40" t="s">
        <v>14</v>
      </c>
      <c r="C89" s="31">
        <v>196072.65</v>
      </c>
      <c r="D89" s="31">
        <v>0</v>
      </c>
      <c r="E89" s="36"/>
      <c r="F89" s="37"/>
    </row>
    <row r="90" spans="1:32" ht="31.5" customHeight="1" x14ac:dyDescent="0.25">
      <c r="A90" s="41" t="s">
        <v>15</v>
      </c>
      <c r="B90" s="38" t="s">
        <v>16</v>
      </c>
      <c r="C90" s="11">
        <v>123689.1</v>
      </c>
      <c r="D90" s="11">
        <v>0</v>
      </c>
      <c r="E90" s="36"/>
      <c r="F90" s="37"/>
    </row>
    <row r="91" spans="1:32" ht="37.5" customHeight="1" x14ac:dyDescent="0.25">
      <c r="A91" s="83" t="s">
        <v>38</v>
      </c>
      <c r="B91" s="38" t="s">
        <v>39</v>
      </c>
      <c r="C91" s="11">
        <v>207146673.5</v>
      </c>
      <c r="D91" s="11">
        <v>0</v>
      </c>
      <c r="E91" s="36"/>
      <c r="F91" s="37"/>
    </row>
    <row r="92" spans="1:32" ht="24" customHeight="1" x14ac:dyDescent="0.25">
      <c r="A92" s="84"/>
      <c r="B92" s="39" t="s">
        <v>6</v>
      </c>
      <c r="C92" s="11">
        <f>C93+C94</f>
        <v>121616604.03999999</v>
      </c>
      <c r="D92" s="11">
        <f>D93+D94</f>
        <v>0</v>
      </c>
      <c r="E92" s="36"/>
      <c r="F92" s="37"/>
    </row>
    <row r="93" spans="1:32" ht="37.5" customHeight="1" x14ac:dyDescent="0.25">
      <c r="A93" s="84"/>
      <c r="B93" s="71" t="s">
        <v>89</v>
      </c>
      <c r="C93" s="11">
        <v>65676200</v>
      </c>
      <c r="D93" s="11">
        <v>0</v>
      </c>
      <c r="E93" s="36"/>
      <c r="F93" s="37"/>
    </row>
    <row r="94" spans="1:32" ht="60" customHeight="1" x14ac:dyDescent="0.25">
      <c r="A94" s="85"/>
      <c r="B94" s="38" t="s">
        <v>90</v>
      </c>
      <c r="C94" s="11">
        <v>55940404.039999999</v>
      </c>
      <c r="D94" s="11">
        <v>0</v>
      </c>
      <c r="E94" s="36"/>
      <c r="F94" s="37"/>
    </row>
    <row r="95" spans="1:32" ht="30" customHeight="1" x14ac:dyDescent="0.25">
      <c r="A95" s="86" t="s">
        <v>55</v>
      </c>
      <c r="B95" s="87"/>
      <c r="C95" s="6">
        <f>SUM(C96:C97)</f>
        <v>7648752.8799999999</v>
      </c>
      <c r="D95" s="6">
        <f>SUM(D96:D97)</f>
        <v>84199.75</v>
      </c>
      <c r="E95" s="21"/>
      <c r="F95" s="13"/>
    </row>
    <row r="96" spans="1:32" ht="37.5" customHeight="1" x14ac:dyDescent="0.25">
      <c r="A96" s="42" t="s">
        <v>47</v>
      </c>
      <c r="B96" s="38" t="s">
        <v>48</v>
      </c>
      <c r="C96" s="11">
        <v>7598752.8799999999</v>
      </c>
      <c r="D96" s="11">
        <v>84199.75</v>
      </c>
      <c r="E96" s="21"/>
      <c r="F96" s="13"/>
    </row>
    <row r="97" spans="1:7" ht="22.5" x14ac:dyDescent="0.25">
      <c r="A97" s="42" t="s">
        <v>20</v>
      </c>
      <c r="B97" s="43" t="s">
        <v>21</v>
      </c>
      <c r="C97" s="11">
        <v>50000</v>
      </c>
      <c r="D97" s="11">
        <v>0</v>
      </c>
      <c r="E97" s="15"/>
      <c r="F97" s="16"/>
    </row>
    <row r="98" spans="1:7" ht="15" x14ac:dyDescent="0.25">
      <c r="A98" s="86" t="s">
        <v>56</v>
      </c>
      <c r="B98" s="88"/>
      <c r="C98" s="6">
        <f>SUM(C99:C99)</f>
        <v>1814269</v>
      </c>
      <c r="D98" s="6">
        <f>SUM(D99:D99)</f>
        <v>0</v>
      </c>
      <c r="E98" s="36"/>
      <c r="F98" s="37"/>
    </row>
    <row r="99" spans="1:7" ht="35.25" customHeight="1" x14ac:dyDescent="0.25">
      <c r="A99" s="72" t="s">
        <v>20</v>
      </c>
      <c r="B99" s="20" t="s">
        <v>21</v>
      </c>
      <c r="C99" s="11">
        <v>1814269</v>
      </c>
      <c r="D99" s="11">
        <v>0</v>
      </c>
      <c r="E99" s="36"/>
      <c r="F99" s="37"/>
    </row>
    <row r="100" spans="1:7" ht="15" customHeight="1" x14ac:dyDescent="0.25">
      <c r="A100" s="86" t="s">
        <v>57</v>
      </c>
      <c r="B100" s="88"/>
      <c r="C100" s="6">
        <f>SUM(C101:C101)</f>
        <v>14581530.890000001</v>
      </c>
      <c r="D100" s="6">
        <f>SUM(D101:D101)</f>
        <v>0</v>
      </c>
      <c r="E100" s="36"/>
      <c r="F100" s="37"/>
    </row>
    <row r="101" spans="1:7" ht="33" customHeight="1" x14ac:dyDescent="0.25">
      <c r="A101" s="24" t="s">
        <v>15</v>
      </c>
      <c r="B101" s="20" t="s">
        <v>16</v>
      </c>
      <c r="C101" s="11">
        <v>14581530.890000001</v>
      </c>
      <c r="D101" s="44">
        <v>0</v>
      </c>
      <c r="E101" s="36"/>
      <c r="F101" s="37"/>
      <c r="G101" s="5"/>
    </row>
    <row r="102" spans="1:7" ht="15" x14ac:dyDescent="0.25">
      <c r="A102" s="86" t="s">
        <v>73</v>
      </c>
      <c r="B102" s="88"/>
      <c r="C102" s="6">
        <f>SUM(C103)</f>
        <v>28516921.550000001</v>
      </c>
      <c r="D102" s="6">
        <f>SUM(D103)</f>
        <v>0</v>
      </c>
      <c r="E102" s="12"/>
      <c r="F102" s="13"/>
    </row>
    <row r="103" spans="1:7" ht="22.5" x14ac:dyDescent="0.25">
      <c r="A103" s="72" t="s">
        <v>74</v>
      </c>
      <c r="B103" s="10" t="s">
        <v>75</v>
      </c>
      <c r="C103" s="11">
        <v>28516921.550000001</v>
      </c>
      <c r="D103" s="11">
        <v>0</v>
      </c>
      <c r="E103" s="15"/>
      <c r="F103" s="16"/>
    </row>
    <row r="104" spans="1:7" ht="15" customHeight="1" x14ac:dyDescent="0.25">
      <c r="A104" s="99" t="s">
        <v>58</v>
      </c>
      <c r="B104" s="111"/>
      <c r="C104" s="111"/>
      <c r="D104" s="112"/>
      <c r="E104" s="15"/>
      <c r="F104" s="16"/>
    </row>
    <row r="105" spans="1:7" ht="15" x14ac:dyDescent="0.25">
      <c r="A105" s="86" t="s">
        <v>59</v>
      </c>
      <c r="B105" s="93"/>
      <c r="C105" s="6">
        <f>SUM(C106)</f>
        <v>45616683.789999999</v>
      </c>
      <c r="D105" s="6">
        <f>SUM(D106)</f>
        <v>2537096.04</v>
      </c>
      <c r="E105" s="12"/>
      <c r="F105" s="13"/>
    </row>
    <row r="106" spans="1:7" ht="30" customHeight="1" x14ac:dyDescent="0.25">
      <c r="A106" s="72" t="s">
        <v>60</v>
      </c>
      <c r="B106" s="20" t="s">
        <v>61</v>
      </c>
      <c r="C106" s="11">
        <v>45616683.789999999</v>
      </c>
      <c r="D106" s="11">
        <v>2537096.04</v>
      </c>
      <c r="E106" s="15"/>
      <c r="F106" s="16"/>
    </row>
    <row r="107" spans="1:7" ht="15" customHeight="1" x14ac:dyDescent="0.25">
      <c r="A107" s="99" t="s">
        <v>62</v>
      </c>
      <c r="B107" s="111"/>
      <c r="C107" s="111"/>
      <c r="D107" s="112"/>
      <c r="E107" s="45"/>
      <c r="F107" s="45"/>
    </row>
    <row r="108" spans="1:7" ht="15" x14ac:dyDescent="0.25">
      <c r="A108" s="86" t="s">
        <v>63</v>
      </c>
      <c r="B108" s="88"/>
      <c r="C108" s="6">
        <f>SUM(C109)</f>
        <v>16991525.789999999</v>
      </c>
      <c r="D108" s="6">
        <f>SUM(D109)</f>
        <v>419708.65</v>
      </c>
      <c r="E108" s="5"/>
      <c r="F108" s="5"/>
    </row>
    <row r="109" spans="1:7" ht="27.75" customHeight="1" x14ac:dyDescent="0.25">
      <c r="A109" s="72" t="s">
        <v>64</v>
      </c>
      <c r="B109" s="20" t="s">
        <v>65</v>
      </c>
      <c r="C109" s="11">
        <v>16991525.789999999</v>
      </c>
      <c r="D109" s="11">
        <v>419708.65</v>
      </c>
      <c r="E109" s="12"/>
      <c r="F109" s="13"/>
    </row>
    <row r="110" spans="1:7" ht="15" x14ac:dyDescent="0.25">
      <c r="A110" s="46" t="s">
        <v>66</v>
      </c>
      <c r="B110" s="47"/>
      <c r="C110" s="48">
        <f>SUM(C4+C18+C28+C30+C36+C43+C47+C51+C56+C60+C64+C66+C72+C77+C86+C95+C98+C100+C102+C105+C108)</f>
        <v>10607298760.250002</v>
      </c>
      <c r="D110" s="48">
        <f>SUM(D4+D18+D28+D30+D36+D43+D47+D51+D56+D60+D64+D66+D72+D77+D86+D95+D98+D100+D102+D105+D108)</f>
        <v>570466526.50999987</v>
      </c>
      <c r="E110" s="51"/>
      <c r="F110" s="51"/>
    </row>
    <row r="111" spans="1:7" ht="15" x14ac:dyDescent="0.25">
      <c r="A111" s="49"/>
      <c r="B111" s="50"/>
      <c r="C111" s="51"/>
      <c r="D111" s="51"/>
      <c r="E111" s="12"/>
      <c r="F111" s="13"/>
      <c r="G111" s="5"/>
    </row>
    <row r="112" spans="1:7" ht="102" x14ac:dyDescent="0.25">
      <c r="A112" s="52" t="s">
        <v>76</v>
      </c>
      <c r="B112" s="53"/>
      <c r="C112" s="54"/>
      <c r="D112" s="55" t="s">
        <v>77</v>
      </c>
      <c r="F112" s="13"/>
    </row>
    <row r="113" spans="1:6" ht="15" x14ac:dyDescent="0.25">
      <c r="A113" s="56"/>
      <c r="B113" s="57" t="s">
        <v>67</v>
      </c>
      <c r="C113" s="58"/>
      <c r="D113" s="59" t="s">
        <v>68</v>
      </c>
    </row>
    <row r="114" spans="1:6" ht="15" x14ac:dyDescent="0.25">
      <c r="A114" s="58"/>
      <c r="B114" s="58"/>
      <c r="C114" s="58"/>
      <c r="D114" s="58"/>
      <c r="E114" s="60"/>
      <c r="F114" s="3"/>
    </row>
    <row r="115" spans="1:6" ht="15" x14ac:dyDescent="0.25">
      <c r="A115" s="58"/>
      <c r="B115" s="58"/>
      <c r="C115" s="58"/>
      <c r="D115" s="58"/>
      <c r="E115" s="3"/>
      <c r="F115" s="3"/>
    </row>
    <row r="116" spans="1:6" ht="15" x14ac:dyDescent="0.25"/>
    <row r="117" spans="1:6" ht="15" x14ac:dyDescent="0.25"/>
    <row r="118" spans="1:6" ht="15" x14ac:dyDescent="0.25"/>
    <row r="119" spans="1:6" ht="15" x14ac:dyDescent="0.25"/>
    <row r="120" spans="1:6" ht="15" x14ac:dyDescent="0.25"/>
    <row r="121" spans="1:6" ht="15" x14ac:dyDescent="0.25"/>
    <row r="122" spans="1:6" ht="15" x14ac:dyDescent="0.25"/>
    <row r="123" spans="1:6" ht="15" x14ac:dyDescent="0.25"/>
    <row r="124" spans="1:6" ht="15" x14ac:dyDescent="0.25"/>
    <row r="125" spans="1:6" ht="15" x14ac:dyDescent="0.25"/>
    <row r="126" spans="1:6" ht="15" x14ac:dyDescent="0.25"/>
    <row r="127" spans="1:6" ht="15" x14ac:dyDescent="0.25"/>
    <row r="128" spans="1:6" ht="15" x14ac:dyDescent="0.25"/>
    <row r="129" spans="5:6" ht="15" x14ac:dyDescent="0.25">
      <c r="E129" s="3"/>
      <c r="F129" s="3"/>
    </row>
    <row r="130" spans="5:6" ht="15" x14ac:dyDescent="0.25">
      <c r="E130" s="3"/>
      <c r="F130" s="3"/>
    </row>
    <row r="131" spans="5:6" ht="15" x14ac:dyDescent="0.25">
      <c r="E131" s="3"/>
      <c r="F131" s="3"/>
    </row>
    <row r="132" spans="5:6" ht="15" x14ac:dyDescent="0.25">
      <c r="E132" s="3"/>
      <c r="F132" s="3"/>
    </row>
    <row r="133" spans="5:6" ht="15" x14ac:dyDescent="0.25">
      <c r="E133" s="3"/>
      <c r="F133" s="3"/>
    </row>
  </sheetData>
  <mergeCells count="31">
    <mergeCell ref="A108:B108"/>
    <mergeCell ref="A37:A40"/>
    <mergeCell ref="A43:B43"/>
    <mergeCell ref="A104:D104"/>
    <mergeCell ref="A105:B105"/>
    <mergeCell ref="A107:D107"/>
    <mergeCell ref="A47:B47"/>
    <mergeCell ref="A51:B51"/>
    <mergeCell ref="A56:B56"/>
    <mergeCell ref="A60:B60"/>
    <mergeCell ref="A61:A63"/>
    <mergeCell ref="A1:D1"/>
    <mergeCell ref="A3:D3"/>
    <mergeCell ref="A4:B4"/>
    <mergeCell ref="A36:B36"/>
    <mergeCell ref="A5:A10"/>
    <mergeCell ref="A18:B18"/>
    <mergeCell ref="A20:A23"/>
    <mergeCell ref="A28:B28"/>
    <mergeCell ref="A30:B30"/>
    <mergeCell ref="A31:A33"/>
    <mergeCell ref="A64:B64"/>
    <mergeCell ref="A66:B66"/>
    <mergeCell ref="A72:B72"/>
    <mergeCell ref="A77:B77"/>
    <mergeCell ref="A86:B86"/>
    <mergeCell ref="A91:A94"/>
    <mergeCell ref="A95:B95"/>
    <mergeCell ref="A98:B98"/>
    <mergeCell ref="A100:B100"/>
    <mergeCell ref="A102:B102"/>
  </mergeCells>
  <pageMargins left="0" right="0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2025-02-14T06:40:16Z</dcterms:modified>
</cp:coreProperties>
</file>