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8" i="1" l="1"/>
  <c r="C118" i="1"/>
  <c r="D114" i="1"/>
  <c r="C114" i="1"/>
  <c r="D111" i="1"/>
  <c r="C111" i="1"/>
  <c r="D109" i="1"/>
  <c r="C109" i="1"/>
  <c r="D107" i="1"/>
  <c r="C107" i="1"/>
  <c r="D103" i="1"/>
  <c r="C103" i="1"/>
  <c r="D100" i="1"/>
  <c r="D94" i="1" s="1"/>
  <c r="C100" i="1"/>
  <c r="C94" i="1"/>
  <c r="D83" i="1"/>
  <c r="C83" i="1"/>
  <c r="D78" i="1"/>
  <c r="C78" i="1"/>
  <c r="D72" i="1"/>
  <c r="C72" i="1"/>
  <c r="D70" i="1"/>
  <c r="C70" i="1"/>
  <c r="D67" i="1"/>
  <c r="D65" i="1" s="1"/>
  <c r="C67" i="1"/>
  <c r="C65" i="1"/>
  <c r="D60" i="1"/>
  <c r="C60" i="1"/>
  <c r="D55" i="1"/>
  <c r="C55" i="1"/>
  <c r="D51" i="1"/>
  <c r="C51" i="1"/>
  <c r="D47" i="1"/>
  <c r="C47" i="1"/>
  <c r="D42" i="1"/>
  <c r="D40" i="1" s="1"/>
  <c r="C42" i="1"/>
  <c r="C40" i="1"/>
  <c r="D35" i="1"/>
  <c r="D33" i="1" s="1"/>
  <c r="C35" i="1"/>
  <c r="C33" i="1"/>
  <c r="D31" i="1"/>
  <c r="C31" i="1"/>
  <c r="D23" i="1"/>
  <c r="C23" i="1"/>
  <c r="C20" i="1" s="1"/>
  <c r="D20" i="1"/>
  <c r="D6" i="1"/>
  <c r="C6" i="1"/>
  <c r="C4" i="1" s="1"/>
  <c r="D4" i="1"/>
  <c r="D120" i="1" s="1"/>
  <c r="C120" i="1" l="1"/>
</calcChain>
</file>

<file path=xl/sharedStrings.xml><?xml version="1.0" encoding="utf-8"?>
<sst xmlns="http://schemas.openxmlformats.org/spreadsheetml/2006/main" count="203" uniqueCount="94">
  <si>
    <t>Код программы</t>
  </si>
  <si>
    <t>Наименование программы</t>
  </si>
  <si>
    <t>ГРБС Администрация г. Дзержинска</t>
  </si>
  <si>
    <t>Департамент образования</t>
  </si>
  <si>
    <t>0100000000</t>
  </si>
  <si>
    <t>Муниципальная программа "Развитие общего и дополнительного образования городского округа город Дзержинск"</t>
  </si>
  <si>
    <t>в том числе по национальным проектам:</t>
  </si>
  <si>
    <t>0400000000</t>
  </si>
  <si>
    <t>Муниципальная программа "Обеспечение безопасности жизнедеятельности населения городского округа город Дзержинск"</t>
  </si>
  <si>
    <t>0700000000</t>
  </si>
  <si>
    <t>Муниципальная программа "Охрана окружающей среды и развитие лесного хозяйства городского округа город Дзержинск"</t>
  </si>
  <si>
    <t>1000000000</t>
  </si>
  <si>
    <t>Муниципальная программа «Развитие муниципальной системы дошкольного образования в городском округе город Дзержинск»</t>
  </si>
  <si>
    <t>1200000000</t>
  </si>
  <si>
    <t>Муниципальная программа "Развитие физической культуры, спорта и молодежной политики в городском округе город Дзержинск"</t>
  </si>
  <si>
    <t>1300000000</t>
  </si>
  <si>
    <t>Муниципальная программа "Развитие информационного общества городского округа город Дзержинск"</t>
  </si>
  <si>
    <t>1400000000</t>
  </si>
  <si>
    <t>Муниципальная программа "Профилактика терроризма и экстремизма, минимизации и ликвидации последствий терроризма и экстремизма на территории городского округа город Дзержинск"</t>
  </si>
  <si>
    <t>1600000000</t>
  </si>
  <si>
    <t>9020000000</t>
  </si>
  <si>
    <t>Непрограммные расходы по обеспечению деятельности администрации города Дзержинска</t>
  </si>
  <si>
    <t>9030000000</t>
  </si>
  <si>
    <t>Другие непрограммные расходы по реализации вопросов местного значения города Дзержинска, связанные с общегородским управлением</t>
  </si>
  <si>
    <t xml:space="preserve">Управление культуры, молодежной политики и спорта </t>
  </si>
  <si>
    <t>1100000000</t>
  </si>
  <si>
    <t>Муниципальная программа "Развитие культуры в городском округе город Дзержинск"</t>
  </si>
  <si>
    <t>Муниципальная программа "Профилактика терроризма и экстремизма, минимизация и ликвидация последствий терроризма и экстремизма на территории городского округа город Дзержинск"</t>
  </si>
  <si>
    <t>Департамент социальной политики администрации города</t>
  </si>
  <si>
    <t xml:space="preserve">Комитет по управлению муниципальным имуществом </t>
  </si>
  <si>
    <t>0800000000</t>
  </si>
  <si>
    <t>Муниципальная программа "Обеспечение жителей городского округа город Дзержинск доступным и комфортным жильем"</t>
  </si>
  <si>
    <t>0900000000</t>
  </si>
  <si>
    <t>Муниципальная программа "Управление муниципальным имуществом городского округа город Дзержинск"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</si>
  <si>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</si>
  <si>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Муниципальная программа "Развитие градостроительной деятельности и строительства на территории городского округа город Дзержинск"</t>
  </si>
  <si>
    <t>0300000000</t>
  </si>
  <si>
    <t>Муниципальная программа "Развитие предпринимательства на территории городского округа город Дзержинск"</t>
  </si>
  <si>
    <t>1500000000</t>
  </si>
  <si>
    <t>Муниципальная программа "Формирование современной городской среды на территории городского округа город Дзержинск"</t>
  </si>
  <si>
    <t>Управление по делам гражданской обороны и чрезвычайным ситуациям</t>
  </si>
  <si>
    <t>Департамент экономического развития и инвестиций</t>
  </si>
  <si>
    <t>0600000000</t>
  </si>
  <si>
    <t>Муниципальная программа "Повышение эффективности деятельности органов местного самоуправления городского округа город Дзержинск"</t>
  </si>
  <si>
    <t xml:space="preserve">Департамент жилищно-коммунального хозяйства </t>
  </si>
  <si>
    <t>0500000000</t>
  </si>
  <si>
    <t>Муниципальная программа "Обеспечение населения городского округа город Дзержинск качественными услугами в сфере городского хозяйства"</t>
  </si>
  <si>
    <t>0200000000</t>
  </si>
  <si>
    <t>Муниципальная программа "Развитие дорожной сети, транспортного обслуживания населения и благоустройство территории городского округа город Дзержинск"</t>
  </si>
  <si>
    <t xml:space="preserve">Сектор транспорта и связи </t>
  </si>
  <si>
    <t xml:space="preserve">Департамент управления делами </t>
  </si>
  <si>
    <t>Департамент информационной политики и взаимодействия со средствами массовой информации администрации города</t>
  </si>
  <si>
    <t>1700000000</t>
  </si>
  <si>
    <t>Муниципальная программа "Повышение эффективности бюджетных расходов в городском округе город Дзержинск"</t>
  </si>
  <si>
    <t xml:space="preserve">Департамент финансов </t>
  </si>
  <si>
    <t>Управление муниципального контроля</t>
  </si>
  <si>
    <t>Управление муниципальной службы и кадрового обеспечения</t>
  </si>
  <si>
    <t>Управление цифровой трансформации</t>
  </si>
  <si>
    <t>ГРБС городская Дума г. Дзержинска</t>
  </si>
  <si>
    <t>Городская Дума</t>
  </si>
  <si>
    <t>9010000000</t>
  </si>
  <si>
    <t>Непрограммные расходы по обеспечению деятельности Городской Думы города Дзержинска</t>
  </si>
  <si>
    <t>ГРБС Контрольно-счетная палата г. Дзержинска</t>
  </si>
  <si>
    <t xml:space="preserve">Контрольно-счетная палата </t>
  </si>
  <si>
    <t>9080000000</t>
  </si>
  <si>
    <t>Непрограммные расходы по обеспечению деятельности контрольно-счетной палаты города Дзержинска</t>
  </si>
  <si>
    <t>Итого</t>
  </si>
  <si>
    <t>(подпись)</t>
  </si>
  <si>
    <t>(расшифровка подписи)</t>
  </si>
  <si>
    <t>Бюджетные ассигнования ,  руб</t>
  </si>
  <si>
    <t>Исполнено,  руб</t>
  </si>
  <si>
    <t xml:space="preserve">Департамент  дорожного хозяйства </t>
  </si>
  <si>
    <t>Департамент благоустройства экологии и лесного хозяйства</t>
  </si>
  <si>
    <t>Избирательная комиссия</t>
  </si>
  <si>
    <t>9040000000</t>
  </si>
  <si>
    <t>Непрограммные расходы по обеспечению деятельности избирательной комиссии города Дзержинска</t>
  </si>
  <si>
    <t xml:space="preserve">Заместитель главы администрации городского округа, директор департамента финансов                                                           </t>
  </si>
  <si>
    <t>С.В.Федоров</t>
  </si>
  <si>
    <t>Управление потребительского рынка и рекламы</t>
  </si>
  <si>
    <r>
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</r>
    <r>
      <rPr>
        <i/>
        <sz val="8"/>
        <rFont val="Arial Cyr"/>
        <charset val="204"/>
      </rPr>
      <t>(011Ю651790)</t>
    </r>
  </si>
  <si>
    <r>
      <t>Расходы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</t>
    </r>
    <r>
      <rPr>
        <i/>
        <sz val="8"/>
        <rFont val="Arial Cyr"/>
        <charset val="204"/>
      </rPr>
      <t>(011Ю650500)</t>
    </r>
  </si>
  <si>
    <r>
      <t>Расходы на финансовое обеспечение функционирования специализированных классов (кружков) на базе общеобразовательных организаций в целях реализации образовательных процессов по разработке, производству и эксплуатации беспилотных авиационных систем(</t>
    </r>
    <r>
      <rPr>
        <i/>
        <sz val="8"/>
        <rFont val="Arial Cyr"/>
        <charset val="204"/>
      </rPr>
      <t>011Y474170)</t>
    </r>
  </si>
  <si>
    <r>
      <t>Расходы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  </r>
    <r>
      <rPr>
        <i/>
        <sz val="8"/>
        <rFont val="Arial Cyr"/>
        <charset val="204"/>
      </rPr>
      <t>(011Ю653030)</t>
    </r>
  </si>
  <si>
    <r>
      <t xml:space="preserve">Расходы на модернизацию региональных и муниципальных театров </t>
    </r>
    <r>
      <rPr>
        <i/>
        <sz val="8"/>
        <rFont val="Arial Cyr"/>
        <charset val="204"/>
      </rPr>
      <t>(112Я555800)</t>
    </r>
  </si>
  <si>
    <r>
      <t>Расходы на обеспечение мероприятий по переселению граждан из аварийного жилищного фонда за счет средств местного бюджета</t>
    </r>
    <r>
      <rPr>
        <i/>
        <sz val="8"/>
        <rFont val="Arial"/>
        <family val="2"/>
        <charset val="204"/>
      </rPr>
      <t>(083И26748S)</t>
    </r>
  </si>
  <si>
    <r>
      <t>Расходы на обеспечение мероприятий по переселению граждан из аварийного жилищного фонда за счет средств областного бюджета</t>
    </r>
    <r>
      <rPr>
        <i/>
        <sz val="8"/>
        <rFont val="Arial"/>
        <family val="2"/>
        <charset val="204"/>
      </rPr>
      <t>(083И267484)</t>
    </r>
  </si>
  <si>
    <r>
      <t>Расходы на капитальный ремонт и ремонт автомобильных дорог общего пользования местного значения(</t>
    </r>
    <r>
      <rPr>
        <i/>
        <sz val="8"/>
        <rFont val="Arial Cyr"/>
        <charset val="204"/>
      </rPr>
      <t>021И8А4470)</t>
    </r>
  </si>
  <si>
    <r>
      <t>Реализация программ формирования современной городской среды (федеральный, областной и местный бюджеты)</t>
    </r>
    <r>
      <rPr>
        <i/>
        <sz val="8"/>
        <rFont val="Arial Cyr"/>
        <charset val="204"/>
      </rPr>
      <t>(152И455550)</t>
    </r>
  </si>
  <si>
    <t>Расходы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среды(153И4А4240)</t>
  </si>
  <si>
    <t>9070000000</t>
  </si>
  <si>
    <t>Иные межбюджетные трансферты федерального и областного бюджетов (кроме областных фондов)</t>
  </si>
  <si>
    <t>9050000000</t>
  </si>
  <si>
    <t>Иные межбюджетные трансферты из Резервных фондов</t>
  </si>
  <si>
    <t>Информация об исполнении городского бюджета по расходам по ответственным структурным подразделениям в разрезе муниципальных программ на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</si>
</sst>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</font>
    <font>
      <i/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9"/>
      <name val="Arial Cyr"/>
    </font>
    <font>
      <sz val="8"/>
      <color theme="1"/>
      <name val="Arial"/>
      <family val="2"/>
      <charset val="204"/>
    </font>
    <font>
      <b/>
      <sz val="8"/>
      <name val="Arial Cyr"/>
    </font>
    <font>
      <sz val="8.5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b/>
      <i/>
      <u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49" fontId="1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9" fontId="4" fillId="0" borderId="3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4" fontId="5" fillId="0" borderId="0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/>
    </xf>
    <xf numFmtId="4" fontId="4" fillId="0" borderId="8" xfId="0" applyNumberFormat="1" applyFont="1" applyFill="1" applyBorder="1" applyAlignment="1">
      <alignment horizontal="righ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/>
    <xf numFmtId="49" fontId="4" fillId="0" borderId="11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>
      <alignment vertical="center" wrapText="1"/>
    </xf>
    <xf numFmtId="49" fontId="5" fillId="0" borderId="12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righ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left"/>
    </xf>
    <xf numFmtId="4" fontId="1" fillId="0" borderId="4" xfId="0" applyNumberFormat="1" applyFont="1" applyFill="1" applyBorder="1"/>
    <xf numFmtId="0" fontId="13" fillId="0" borderId="0" xfId="0" applyFont="1" applyFill="1" applyBorder="1"/>
    <xf numFmtId="0" fontId="7" fillId="0" borderId="0" xfId="0" applyFont="1" applyFill="1" applyBorder="1"/>
    <xf numFmtId="4" fontId="12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>
      <alignment horizontal="left" vertical="top" wrapText="1"/>
    </xf>
    <xf numFmtId="0" fontId="7" fillId="0" borderId="13" xfId="0" applyFont="1" applyFill="1" applyBorder="1"/>
    <xf numFmtId="4" fontId="7" fillId="0" borderId="0" xfId="0" applyNumberFormat="1" applyFont="1" applyFill="1"/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 applyFill="1"/>
    <xf numFmtId="0" fontId="14" fillId="0" borderId="0" xfId="0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4" fontId="5" fillId="2" borderId="0" xfId="0" applyNumberFormat="1" applyFont="1" applyFill="1" applyBorder="1" applyAlignment="1" applyProtection="1">
      <alignment horizontal="left" vertical="center" wrapText="1"/>
    </xf>
    <xf numFmtId="4" fontId="8" fillId="2" borderId="0" xfId="0" applyNumberFormat="1" applyFont="1" applyFill="1" applyBorder="1" applyAlignment="1">
      <alignment horizontal="left"/>
    </xf>
    <xf numFmtId="4" fontId="4" fillId="2" borderId="4" xfId="0" applyNumberFormat="1" applyFont="1" applyFill="1" applyBorder="1" applyAlignment="1">
      <alignment horizontal="righ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5" fillId="0" borderId="14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6" fillId="2" borderId="0" xfId="0" applyNumberFormat="1" applyFont="1" applyFill="1" applyBorder="1"/>
    <xf numFmtId="4" fontId="5" fillId="0" borderId="18" xfId="0" applyNumberFormat="1" applyFont="1" applyBorder="1" applyAlignment="1" applyProtection="1">
      <alignment horizontal="right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left"/>
    </xf>
    <xf numFmtId="49" fontId="17" fillId="0" borderId="3" xfId="0" applyNumberFormat="1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3"/>
  <sheetViews>
    <sheetView tabSelected="1" workbookViewId="0">
      <selection activeCell="F88" sqref="F88"/>
    </sheetView>
  </sheetViews>
  <sheetFormatPr defaultRowHeight="41.25" customHeight="1" x14ac:dyDescent="0.25"/>
  <cols>
    <col min="1" max="1" width="14.140625" style="3" customWidth="1"/>
    <col min="2" max="2" width="47.5703125" style="3" customWidth="1"/>
    <col min="3" max="3" width="17.140625" style="3" customWidth="1"/>
    <col min="4" max="4" width="17" style="3" customWidth="1"/>
    <col min="5" max="5" width="27.5703125" style="1" customWidth="1"/>
    <col min="6" max="6" width="23.85546875" style="2" customWidth="1"/>
    <col min="7" max="7" width="25.42578125" style="3" customWidth="1"/>
    <col min="8" max="8" width="15.7109375" style="3" customWidth="1"/>
    <col min="9" max="16384" width="9.140625" style="3"/>
  </cols>
  <sheetData>
    <row r="1" spans="1:8" ht="54.75" customHeight="1" x14ac:dyDescent="0.25">
      <c r="A1" s="110" t="s">
        <v>93</v>
      </c>
      <c r="B1" s="111"/>
      <c r="C1" s="111"/>
      <c r="D1" s="112"/>
    </row>
    <row r="2" spans="1:8" ht="38.25" x14ac:dyDescent="0.25">
      <c r="A2" s="4" t="s">
        <v>0</v>
      </c>
      <c r="B2" s="4" t="s">
        <v>1</v>
      </c>
      <c r="C2" s="4" t="s">
        <v>69</v>
      </c>
      <c r="D2" s="4" t="s">
        <v>70</v>
      </c>
      <c r="G2" s="5"/>
    </row>
    <row r="3" spans="1:8" ht="15" x14ac:dyDescent="0.25">
      <c r="A3" s="87" t="s">
        <v>2</v>
      </c>
      <c r="B3" s="113"/>
      <c r="C3" s="113"/>
      <c r="D3" s="114"/>
      <c r="G3" s="5"/>
    </row>
    <row r="4" spans="1:8" ht="29.25" customHeight="1" x14ac:dyDescent="0.25">
      <c r="A4" s="115" t="s">
        <v>3</v>
      </c>
      <c r="B4" s="92"/>
      <c r="C4" s="6">
        <f>SUM(C5:C19)-C6-C7-C8-C9-C10</f>
        <v>5205405990.4400005</v>
      </c>
      <c r="D4" s="6">
        <f>SUM(D5:D19)-D6-D7-D8-D9-D10</f>
        <v>2156854359.5999994</v>
      </c>
      <c r="E4" s="7"/>
      <c r="F4" s="8"/>
      <c r="G4" s="9"/>
    </row>
    <row r="5" spans="1:8" ht="33" customHeight="1" x14ac:dyDescent="0.25">
      <c r="A5" s="103" t="s">
        <v>4</v>
      </c>
      <c r="B5" s="10" t="s">
        <v>5</v>
      </c>
      <c r="C5" s="11">
        <v>3166704650.1100001</v>
      </c>
      <c r="D5" s="11">
        <v>1288011747.99</v>
      </c>
      <c r="E5" s="12"/>
      <c r="F5" s="13"/>
    </row>
    <row r="6" spans="1:8" ht="27" customHeight="1" x14ac:dyDescent="0.25">
      <c r="A6" s="104"/>
      <c r="B6" s="85" t="s">
        <v>6</v>
      </c>
      <c r="C6" s="11">
        <f>SUM(C7+C8+C9+C10)</f>
        <v>93017931</v>
      </c>
      <c r="D6" s="11">
        <f>SUM(D7+D8+D9+D10)</f>
        <v>40955652.530000001</v>
      </c>
      <c r="E6" s="14"/>
      <c r="F6" s="15"/>
    </row>
    <row r="7" spans="1:8" ht="50.25" customHeight="1" x14ac:dyDescent="0.25">
      <c r="A7" s="104"/>
      <c r="B7" s="65" t="s">
        <v>79</v>
      </c>
      <c r="C7" s="31">
        <v>10803251</v>
      </c>
      <c r="D7" s="31">
        <v>4876625</v>
      </c>
      <c r="E7" s="18"/>
      <c r="F7" s="18"/>
      <c r="G7" s="18"/>
      <c r="H7" s="18"/>
    </row>
    <row r="8" spans="1:8" ht="66.75" customHeight="1" x14ac:dyDescent="0.25">
      <c r="A8" s="104"/>
      <c r="B8" s="16" t="s">
        <v>80</v>
      </c>
      <c r="C8" s="31">
        <v>2890440</v>
      </c>
      <c r="D8" s="31">
        <v>1204350</v>
      </c>
      <c r="E8" s="18"/>
      <c r="F8" s="18"/>
      <c r="G8" s="13"/>
    </row>
    <row r="9" spans="1:8" ht="58.5" customHeight="1" x14ac:dyDescent="0.25">
      <c r="A9" s="104"/>
      <c r="B9" s="16" t="s">
        <v>81</v>
      </c>
      <c r="C9" s="31">
        <v>5344600</v>
      </c>
      <c r="D9" s="31">
        <v>3409160</v>
      </c>
      <c r="E9" s="18"/>
      <c r="F9" s="18"/>
      <c r="G9" s="13"/>
    </row>
    <row r="10" spans="1:8" ht="93.75" customHeight="1" x14ac:dyDescent="0.25">
      <c r="A10" s="106"/>
      <c r="B10" s="16" t="s">
        <v>82</v>
      </c>
      <c r="C10" s="72">
        <v>73979640</v>
      </c>
      <c r="D10" s="31">
        <v>31465517.530000001</v>
      </c>
      <c r="E10" s="18"/>
      <c r="F10" s="18"/>
      <c r="G10" s="13"/>
    </row>
    <row r="11" spans="1:8" ht="33" customHeight="1" x14ac:dyDescent="0.25">
      <c r="A11" s="69" t="s">
        <v>7</v>
      </c>
      <c r="B11" s="19" t="s">
        <v>8</v>
      </c>
      <c r="C11" s="11">
        <v>911104.09</v>
      </c>
      <c r="D11" s="11">
        <v>865548.89</v>
      </c>
      <c r="E11" s="12"/>
      <c r="F11" s="13"/>
      <c r="G11" s="67"/>
    </row>
    <row r="12" spans="1:8" ht="33.75" x14ac:dyDescent="0.25">
      <c r="A12" s="69" t="s">
        <v>9</v>
      </c>
      <c r="B12" s="19" t="s">
        <v>10</v>
      </c>
      <c r="C12" s="11">
        <v>100000</v>
      </c>
      <c r="D12" s="11">
        <v>95000</v>
      </c>
      <c r="E12" s="14"/>
      <c r="F12" s="15"/>
    </row>
    <row r="13" spans="1:8" ht="33.75" x14ac:dyDescent="0.25">
      <c r="A13" s="69" t="s">
        <v>11</v>
      </c>
      <c r="B13" s="19" t="s">
        <v>12</v>
      </c>
      <c r="C13" s="11">
        <v>1951423467.9200001</v>
      </c>
      <c r="D13" s="11">
        <v>826512913.19000006</v>
      </c>
      <c r="E13" s="12"/>
      <c r="F13" s="13"/>
      <c r="G13" s="5"/>
    </row>
    <row r="14" spans="1:8" ht="33.75" x14ac:dyDescent="0.25">
      <c r="A14" s="69" t="s">
        <v>13</v>
      </c>
      <c r="B14" s="19" t="s">
        <v>14</v>
      </c>
      <c r="C14" s="11">
        <v>12920667.060000001</v>
      </c>
      <c r="D14" s="11">
        <v>3019574.77</v>
      </c>
      <c r="E14" s="12"/>
      <c r="F14" s="13"/>
    </row>
    <row r="15" spans="1:8" ht="26.25" customHeight="1" x14ac:dyDescent="0.25">
      <c r="A15" s="69" t="s">
        <v>15</v>
      </c>
      <c r="B15" s="19" t="s">
        <v>16</v>
      </c>
      <c r="C15" s="11">
        <v>1418232.36</v>
      </c>
      <c r="D15" s="11">
        <v>770538.69</v>
      </c>
      <c r="E15" s="14"/>
      <c r="F15" s="15"/>
    </row>
    <row r="16" spans="1:8" ht="45.75" customHeight="1" x14ac:dyDescent="0.25">
      <c r="A16" s="69" t="s">
        <v>17</v>
      </c>
      <c r="B16" s="19" t="s">
        <v>18</v>
      </c>
      <c r="C16" s="11">
        <v>34109200</v>
      </c>
      <c r="D16" s="11">
        <v>15436950</v>
      </c>
      <c r="E16" s="14"/>
      <c r="F16" s="15"/>
    </row>
    <row r="17" spans="1:7" ht="24.75" customHeight="1" x14ac:dyDescent="0.25">
      <c r="A17" s="69" t="s">
        <v>20</v>
      </c>
      <c r="B17" s="19" t="s">
        <v>21</v>
      </c>
      <c r="C17" s="11">
        <v>24822806.859999999</v>
      </c>
      <c r="D17" s="11">
        <v>13301543.620000001</v>
      </c>
      <c r="E17" s="14"/>
      <c r="F17" s="15"/>
    </row>
    <row r="18" spans="1:7" ht="36.75" customHeight="1" x14ac:dyDescent="0.25">
      <c r="A18" s="69" t="s">
        <v>22</v>
      </c>
      <c r="B18" s="19" t="s">
        <v>23</v>
      </c>
      <c r="C18" s="11">
        <v>11448402.039999999</v>
      </c>
      <c r="D18" s="11">
        <v>7434642.4499999993</v>
      </c>
      <c r="E18" s="14"/>
      <c r="F18" s="15"/>
    </row>
    <row r="19" spans="1:7" ht="22.5" customHeight="1" x14ac:dyDescent="0.25">
      <c r="A19" s="69" t="s">
        <v>91</v>
      </c>
      <c r="B19" s="19" t="s">
        <v>92</v>
      </c>
      <c r="C19" s="11">
        <v>1547460</v>
      </c>
      <c r="D19" s="11">
        <v>1405900</v>
      </c>
      <c r="E19" s="14"/>
      <c r="F19" s="15"/>
    </row>
    <row r="20" spans="1:7" ht="33" customHeight="1" x14ac:dyDescent="0.25">
      <c r="A20" s="116" t="s">
        <v>24</v>
      </c>
      <c r="B20" s="101"/>
      <c r="C20" s="6">
        <f>SUM(C21:C30)-C23-C24</f>
        <v>1584377285.51</v>
      </c>
      <c r="D20" s="6">
        <f>SUM(D21:D30)-D23-D24</f>
        <v>696924224.3499999</v>
      </c>
      <c r="E20" s="20"/>
      <c r="F20" s="13"/>
    </row>
    <row r="21" spans="1:7" ht="36.75" customHeight="1" x14ac:dyDescent="0.25">
      <c r="A21" s="69" t="s">
        <v>7</v>
      </c>
      <c r="B21" s="19" t="s">
        <v>8</v>
      </c>
      <c r="C21" s="11">
        <v>87500</v>
      </c>
      <c r="D21" s="11">
        <v>0</v>
      </c>
      <c r="E21" s="12"/>
      <c r="F21" s="13"/>
    </row>
    <row r="22" spans="1:7" ht="26.25" customHeight="1" x14ac:dyDescent="0.25">
      <c r="A22" s="103" t="s">
        <v>25</v>
      </c>
      <c r="B22" s="70" t="s">
        <v>26</v>
      </c>
      <c r="C22" s="11">
        <v>757652227.00999999</v>
      </c>
      <c r="D22" s="11">
        <v>341452384.63999999</v>
      </c>
      <c r="E22" s="12"/>
      <c r="F22" s="13"/>
    </row>
    <row r="23" spans="1:7" ht="27.75" customHeight="1" x14ac:dyDescent="0.25">
      <c r="A23" s="104"/>
      <c r="B23" s="85" t="s">
        <v>6</v>
      </c>
      <c r="C23" s="11">
        <f>SUM(C24)</f>
        <v>15152631.25</v>
      </c>
      <c r="D23" s="11">
        <f>SUM(D24)</f>
        <v>11020000</v>
      </c>
      <c r="E23" s="12"/>
      <c r="F23" s="13"/>
    </row>
    <row r="24" spans="1:7" ht="23.25" customHeight="1" x14ac:dyDescent="0.25">
      <c r="A24" s="104"/>
      <c r="B24" s="16" t="s">
        <v>83</v>
      </c>
      <c r="C24" s="31">
        <v>15152631.25</v>
      </c>
      <c r="D24" s="31">
        <v>11020000</v>
      </c>
      <c r="E24" s="12"/>
      <c r="F24" s="13"/>
      <c r="G24" s="5"/>
    </row>
    <row r="25" spans="1:7" ht="33.75" x14ac:dyDescent="0.25">
      <c r="A25" s="81" t="s">
        <v>13</v>
      </c>
      <c r="B25" s="71" t="s">
        <v>14</v>
      </c>
      <c r="C25" s="21">
        <v>802235260.69000006</v>
      </c>
      <c r="D25" s="21">
        <v>341763797.47999996</v>
      </c>
      <c r="E25" s="12"/>
      <c r="F25" s="13"/>
    </row>
    <row r="26" spans="1:7" ht="24.75" customHeight="1" x14ac:dyDescent="0.25">
      <c r="A26" s="69" t="s">
        <v>15</v>
      </c>
      <c r="B26" s="10" t="s">
        <v>16</v>
      </c>
      <c r="C26" s="11">
        <v>877430</v>
      </c>
      <c r="D26" s="11">
        <v>833558.47</v>
      </c>
      <c r="E26" s="14"/>
      <c r="F26" s="15"/>
    </row>
    <row r="27" spans="1:7" ht="45.75" customHeight="1" x14ac:dyDescent="0.25">
      <c r="A27" s="69" t="s">
        <v>17</v>
      </c>
      <c r="B27" s="19" t="s">
        <v>27</v>
      </c>
      <c r="C27" s="11">
        <v>18694800</v>
      </c>
      <c r="D27" s="11">
        <v>9631935</v>
      </c>
      <c r="E27" s="14"/>
      <c r="F27" s="25"/>
      <c r="G27" s="25"/>
    </row>
    <row r="28" spans="1:7" ht="27.75" customHeight="1" x14ac:dyDescent="0.25">
      <c r="A28" s="69" t="s">
        <v>20</v>
      </c>
      <c r="B28" s="10" t="s">
        <v>21</v>
      </c>
      <c r="C28" s="11">
        <v>1860904</v>
      </c>
      <c r="D28" s="11">
        <v>1181680</v>
      </c>
      <c r="E28" s="14"/>
      <c r="F28" s="25"/>
      <c r="G28" s="25"/>
    </row>
    <row r="29" spans="1:7" ht="33.75" customHeight="1" x14ac:dyDescent="0.25">
      <c r="A29" s="69" t="s">
        <v>22</v>
      </c>
      <c r="B29" s="19" t="s">
        <v>23</v>
      </c>
      <c r="C29" s="11">
        <v>2367488.81</v>
      </c>
      <c r="D29" s="11">
        <v>1459193.76</v>
      </c>
      <c r="E29" s="14"/>
      <c r="F29" s="25"/>
      <c r="G29" s="25"/>
    </row>
    <row r="30" spans="1:7" ht="21.75" customHeight="1" x14ac:dyDescent="0.25">
      <c r="A30" s="69" t="s">
        <v>91</v>
      </c>
      <c r="B30" s="19" t="s">
        <v>92</v>
      </c>
      <c r="C30" s="11">
        <v>601675</v>
      </c>
      <c r="D30" s="11">
        <v>601675</v>
      </c>
      <c r="E30" s="14"/>
      <c r="F30" s="25"/>
      <c r="G30" s="25"/>
    </row>
    <row r="31" spans="1:7" ht="18" customHeight="1" x14ac:dyDescent="0.25">
      <c r="A31" s="95" t="s">
        <v>28</v>
      </c>
      <c r="B31" s="92"/>
      <c r="C31" s="83">
        <f>SUM(C32)</f>
        <v>21369000</v>
      </c>
      <c r="D31" s="83">
        <f>SUM(D32)</f>
        <v>2738314.19</v>
      </c>
      <c r="E31" s="12"/>
      <c r="F31" s="25"/>
      <c r="G31" s="25"/>
    </row>
    <row r="32" spans="1:7" ht="27" customHeight="1" x14ac:dyDescent="0.25">
      <c r="A32" s="69" t="s">
        <v>20</v>
      </c>
      <c r="B32" s="22" t="s">
        <v>21</v>
      </c>
      <c r="C32" s="11">
        <v>21369000</v>
      </c>
      <c r="D32" s="11">
        <v>2738314.19</v>
      </c>
      <c r="E32" s="20"/>
      <c r="F32" s="13"/>
    </row>
    <row r="33" spans="1:75" ht="26.25" customHeight="1" x14ac:dyDescent="0.25">
      <c r="A33" s="95" t="s">
        <v>29</v>
      </c>
      <c r="B33" s="92"/>
      <c r="C33" s="6">
        <f>SUM(C34:C39)-C35-C36</f>
        <v>272828068.49000001</v>
      </c>
      <c r="D33" s="6">
        <f>SUM(D34:D39)-D35-D36</f>
        <v>55410719.219999999</v>
      </c>
      <c r="E33" s="14"/>
      <c r="F33" s="15"/>
    </row>
    <row r="34" spans="1:75" ht="28.5" customHeight="1" x14ac:dyDescent="0.25">
      <c r="A34" s="103" t="s">
        <v>30</v>
      </c>
      <c r="B34" s="19" t="s">
        <v>31</v>
      </c>
      <c r="C34" s="11">
        <v>114477252.7</v>
      </c>
      <c r="D34" s="11">
        <v>4558415.4000000004</v>
      </c>
      <c r="E34" s="14"/>
      <c r="F34" s="15"/>
    </row>
    <row r="35" spans="1:75" ht="33.75" customHeight="1" x14ac:dyDescent="0.25">
      <c r="A35" s="104"/>
      <c r="B35" s="85" t="s">
        <v>6</v>
      </c>
      <c r="C35" s="11">
        <f>C36</f>
        <v>2990064.18</v>
      </c>
      <c r="D35" s="11">
        <f>D36</f>
        <v>0</v>
      </c>
      <c r="E35" s="14"/>
      <c r="F35" s="15"/>
    </row>
    <row r="36" spans="1:75" ht="32.25" customHeight="1" x14ac:dyDescent="0.25">
      <c r="A36" s="106"/>
      <c r="B36" s="19" t="s">
        <v>84</v>
      </c>
      <c r="C36" s="11">
        <v>2990064.18</v>
      </c>
      <c r="D36" s="11">
        <v>0</v>
      </c>
      <c r="E36" s="14"/>
      <c r="F36" s="15"/>
    </row>
    <row r="37" spans="1:75" ht="34.5" customHeight="1" x14ac:dyDescent="0.25">
      <c r="A37" s="69" t="s">
        <v>32</v>
      </c>
      <c r="B37" s="19" t="s">
        <v>33</v>
      </c>
      <c r="C37" s="11">
        <v>136986987.15000001</v>
      </c>
      <c r="D37" s="11">
        <v>50084935.43</v>
      </c>
      <c r="E37" s="14"/>
      <c r="F37" s="15"/>
    </row>
    <row r="38" spans="1:75" ht="30" customHeight="1" x14ac:dyDescent="0.25">
      <c r="A38" s="69" t="s">
        <v>15</v>
      </c>
      <c r="B38" s="19" t="s">
        <v>16</v>
      </c>
      <c r="C38" s="11">
        <v>123782</v>
      </c>
      <c r="D38" s="11">
        <v>2840</v>
      </c>
      <c r="E38" s="14"/>
      <c r="F38" s="15"/>
    </row>
    <row r="39" spans="1:75" ht="30" customHeight="1" x14ac:dyDescent="0.25">
      <c r="A39" s="69" t="s">
        <v>22</v>
      </c>
      <c r="B39" s="10" t="s">
        <v>23</v>
      </c>
      <c r="C39" s="11">
        <v>21240046.640000001</v>
      </c>
      <c r="D39" s="11">
        <v>764528.39</v>
      </c>
      <c r="E39" s="14"/>
      <c r="F39" s="15"/>
    </row>
    <row r="40" spans="1:75" ht="31.5" customHeight="1" x14ac:dyDescent="0.25">
      <c r="A40" s="90" t="s">
        <v>34</v>
      </c>
      <c r="B40" s="105"/>
      <c r="C40" s="6">
        <f>SUM(C41:C46)-C42-C43-C44</f>
        <v>1105118122.0900002</v>
      </c>
      <c r="D40" s="6">
        <f>SUM(D41:D46)-D42-D43-D44</f>
        <v>14333523.199999999</v>
      </c>
      <c r="E40" s="24"/>
      <c r="F40" s="15"/>
    </row>
    <row r="41" spans="1:75" ht="29.25" customHeight="1" x14ac:dyDescent="0.25">
      <c r="A41" s="103" t="s">
        <v>30</v>
      </c>
      <c r="B41" s="10" t="s">
        <v>31</v>
      </c>
      <c r="C41" s="11">
        <v>361306270.16000003</v>
      </c>
      <c r="D41" s="11">
        <v>180000</v>
      </c>
      <c r="E41" s="20"/>
      <c r="F41" s="13"/>
    </row>
    <row r="42" spans="1:75" ht="32.25" customHeight="1" x14ac:dyDescent="0.25">
      <c r="A42" s="104"/>
      <c r="B42" s="85" t="s">
        <v>6</v>
      </c>
      <c r="C42" s="30">
        <f>C43+C44</f>
        <v>220234908.34</v>
      </c>
      <c r="D42" s="30">
        <f>D43+D44</f>
        <v>0</v>
      </c>
      <c r="E42" s="20"/>
      <c r="F42" s="13"/>
    </row>
    <row r="43" spans="1:75" ht="32.25" customHeight="1" x14ac:dyDescent="0.25">
      <c r="A43" s="104"/>
      <c r="B43" s="64" t="s">
        <v>85</v>
      </c>
      <c r="C43" s="30">
        <v>209845854.31</v>
      </c>
      <c r="D43" s="30">
        <v>0</v>
      </c>
      <c r="E43" s="20"/>
      <c r="F43" s="13"/>
    </row>
    <row r="44" spans="1:75" ht="33.75" customHeight="1" x14ac:dyDescent="0.25">
      <c r="A44" s="106"/>
      <c r="B44" s="64" t="s">
        <v>84</v>
      </c>
      <c r="C44" s="30">
        <v>10389054.029999999</v>
      </c>
      <c r="D44" s="30">
        <v>0</v>
      </c>
      <c r="E44" s="20"/>
      <c r="F44" s="13"/>
    </row>
    <row r="45" spans="1:75" ht="27.75" customHeight="1" x14ac:dyDescent="0.25">
      <c r="A45" s="81" t="s">
        <v>15</v>
      </c>
      <c r="B45" s="64" t="s">
        <v>16</v>
      </c>
      <c r="C45" s="30">
        <v>292650</v>
      </c>
      <c r="D45" s="30">
        <v>0</v>
      </c>
      <c r="E45" s="20"/>
      <c r="F45" s="13"/>
    </row>
    <row r="46" spans="1:75" ht="36.75" customHeight="1" x14ac:dyDescent="0.25">
      <c r="A46" s="73" t="s">
        <v>19</v>
      </c>
      <c r="B46" s="19" t="s">
        <v>35</v>
      </c>
      <c r="C46" s="11">
        <v>743519201.93000007</v>
      </c>
      <c r="D46" s="11">
        <v>14153523.199999999</v>
      </c>
      <c r="E46" s="25"/>
      <c r="F46" s="14"/>
    </row>
    <row r="47" spans="1:75" ht="30.75" customHeight="1" x14ac:dyDescent="0.25">
      <c r="A47" s="107" t="s">
        <v>78</v>
      </c>
      <c r="B47" s="108"/>
      <c r="C47" s="66">
        <f>SUM(C48:C50)</f>
        <v>58349337.299999997</v>
      </c>
      <c r="D47" s="66">
        <f>SUM(D48:D50)</f>
        <v>22390716.280000001</v>
      </c>
      <c r="E47" s="8"/>
      <c r="F47" s="14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ht="26.25" customHeight="1" x14ac:dyDescent="0.25">
      <c r="A48" s="69" t="s">
        <v>25</v>
      </c>
      <c r="B48" s="10" t="s">
        <v>26</v>
      </c>
      <c r="C48" s="11">
        <v>36385258.799999997</v>
      </c>
      <c r="D48" s="11">
        <v>14619486.279999999</v>
      </c>
      <c r="E48" s="14"/>
      <c r="F48" s="15"/>
    </row>
    <row r="49" spans="1:6" ht="36.75" customHeight="1" x14ac:dyDescent="0.25">
      <c r="A49" s="69" t="s">
        <v>13</v>
      </c>
      <c r="B49" s="10" t="s">
        <v>14</v>
      </c>
      <c r="C49" s="11">
        <v>593196</v>
      </c>
      <c r="D49" s="11">
        <v>0</v>
      </c>
      <c r="E49" s="14"/>
      <c r="F49" s="15"/>
    </row>
    <row r="50" spans="1:6" ht="36.75" customHeight="1" x14ac:dyDescent="0.25">
      <c r="A50" s="69" t="s">
        <v>38</v>
      </c>
      <c r="B50" s="10" t="s">
        <v>39</v>
      </c>
      <c r="C50" s="11">
        <v>21370882.5</v>
      </c>
      <c r="D50" s="11">
        <v>7771230</v>
      </c>
      <c r="E50" s="20"/>
      <c r="F50" s="13"/>
    </row>
    <row r="51" spans="1:6" ht="29.25" customHeight="1" x14ac:dyDescent="0.25">
      <c r="A51" s="93" t="s">
        <v>40</v>
      </c>
      <c r="B51" s="109"/>
      <c r="C51" s="6">
        <f>SUM(C52:C54)</f>
        <v>310466615.40999997</v>
      </c>
      <c r="D51" s="6">
        <f>SUM(D52:D54)</f>
        <v>130332976.44</v>
      </c>
      <c r="E51" s="14"/>
      <c r="F51" s="15"/>
    </row>
    <row r="52" spans="1:6" ht="33.75" x14ac:dyDescent="0.25">
      <c r="A52" s="69" t="s">
        <v>7</v>
      </c>
      <c r="B52" s="19" t="s">
        <v>8</v>
      </c>
      <c r="C52" s="11">
        <v>256437029.91</v>
      </c>
      <c r="D52" s="11">
        <v>110776634.97</v>
      </c>
      <c r="E52" s="14"/>
      <c r="F52" s="15"/>
    </row>
    <row r="53" spans="1:6" ht="34.5" customHeight="1" x14ac:dyDescent="0.25">
      <c r="A53" s="69" t="s">
        <v>15</v>
      </c>
      <c r="B53" s="10" t="s">
        <v>16</v>
      </c>
      <c r="C53" s="11">
        <v>577780.5</v>
      </c>
      <c r="D53" s="11">
        <v>548891.47</v>
      </c>
      <c r="E53" s="14"/>
      <c r="F53" s="15"/>
    </row>
    <row r="54" spans="1:6" ht="46.5" customHeight="1" x14ac:dyDescent="0.25">
      <c r="A54" s="69" t="s">
        <v>17</v>
      </c>
      <c r="B54" s="10" t="s">
        <v>27</v>
      </c>
      <c r="C54" s="11">
        <v>53451805</v>
      </c>
      <c r="D54" s="11">
        <v>19007450</v>
      </c>
      <c r="E54" s="26"/>
      <c r="F54" s="13"/>
    </row>
    <row r="55" spans="1:6" ht="15" customHeight="1" x14ac:dyDescent="0.25">
      <c r="A55" s="93" t="s">
        <v>41</v>
      </c>
      <c r="B55" s="94"/>
      <c r="C55" s="6">
        <f>SUM(C56:C59)</f>
        <v>22184572.91</v>
      </c>
      <c r="D55" s="6">
        <f>SUM(D56:D59)</f>
        <v>9358115.209999999</v>
      </c>
      <c r="E55" s="59"/>
      <c r="F55" s="15"/>
    </row>
    <row r="56" spans="1:6" ht="30.75" customHeight="1" x14ac:dyDescent="0.25">
      <c r="A56" s="74" t="s">
        <v>36</v>
      </c>
      <c r="B56" s="75" t="s">
        <v>37</v>
      </c>
      <c r="C56" s="11">
        <v>16241296.9</v>
      </c>
      <c r="D56" s="11">
        <v>6240904.0999999996</v>
      </c>
      <c r="E56" s="59"/>
      <c r="F56" s="15"/>
    </row>
    <row r="57" spans="1:6" ht="32.25" customHeight="1" x14ac:dyDescent="0.25">
      <c r="A57" s="69" t="s">
        <v>42</v>
      </c>
      <c r="B57" s="19" t="s">
        <v>43</v>
      </c>
      <c r="C57" s="11">
        <v>5232676.01</v>
      </c>
      <c r="D57" s="11">
        <v>2968257.11</v>
      </c>
      <c r="E57" s="14"/>
      <c r="F57" s="15"/>
    </row>
    <row r="58" spans="1:6" ht="24" customHeight="1" x14ac:dyDescent="0.25">
      <c r="A58" s="69" t="s">
        <v>15</v>
      </c>
      <c r="B58" s="19" t="s">
        <v>16</v>
      </c>
      <c r="C58" s="11">
        <v>282150</v>
      </c>
      <c r="D58" s="11">
        <v>0</v>
      </c>
      <c r="E58" s="27"/>
      <c r="F58" s="28"/>
    </row>
    <row r="59" spans="1:6" ht="26.25" customHeight="1" x14ac:dyDescent="0.25">
      <c r="A59" s="69" t="s">
        <v>20</v>
      </c>
      <c r="B59" s="19" t="s">
        <v>21</v>
      </c>
      <c r="C59" s="11">
        <v>428450</v>
      </c>
      <c r="D59" s="11">
        <v>148954</v>
      </c>
      <c r="E59" s="27"/>
      <c r="F59" s="28"/>
    </row>
    <row r="60" spans="1:6" ht="22.5" customHeight="1" x14ac:dyDescent="0.25">
      <c r="A60" s="93" t="s">
        <v>44</v>
      </c>
      <c r="B60" s="94"/>
      <c r="C60" s="6">
        <f>SUM(C61:C64)</f>
        <v>206161746.73000002</v>
      </c>
      <c r="D60" s="6">
        <f>SUM(D61:D63)</f>
        <v>49287927.490000002</v>
      </c>
      <c r="E60" s="60"/>
      <c r="F60" s="28"/>
    </row>
    <row r="61" spans="1:6" ht="34.5" customHeight="1" x14ac:dyDescent="0.25">
      <c r="A61" s="81" t="s">
        <v>45</v>
      </c>
      <c r="B61" s="29" t="s">
        <v>46</v>
      </c>
      <c r="C61" s="30">
        <v>175868984.72</v>
      </c>
      <c r="D61" s="30">
        <v>49241647.490000002</v>
      </c>
      <c r="E61" s="14"/>
      <c r="F61" s="15"/>
    </row>
    <row r="62" spans="1:6" ht="27.75" customHeight="1" x14ac:dyDescent="0.25">
      <c r="A62" s="23" t="s">
        <v>15</v>
      </c>
      <c r="B62" s="19" t="s">
        <v>16</v>
      </c>
      <c r="C62" s="11">
        <v>338443.11</v>
      </c>
      <c r="D62" s="11">
        <v>46280</v>
      </c>
      <c r="E62" s="14"/>
      <c r="F62" s="15"/>
    </row>
    <row r="63" spans="1:6" ht="26.25" customHeight="1" x14ac:dyDescent="0.25">
      <c r="A63" s="62" t="s">
        <v>20</v>
      </c>
      <c r="B63" s="63" t="s">
        <v>21</v>
      </c>
      <c r="C63" s="30">
        <v>2733203</v>
      </c>
      <c r="D63" s="11">
        <v>0</v>
      </c>
      <c r="E63" s="14"/>
      <c r="F63" s="15"/>
    </row>
    <row r="64" spans="1:6" ht="37.5" customHeight="1" x14ac:dyDescent="0.25">
      <c r="A64" s="69" t="s">
        <v>22</v>
      </c>
      <c r="B64" s="19" t="s">
        <v>23</v>
      </c>
      <c r="C64" s="30">
        <v>27221115.899999999</v>
      </c>
      <c r="D64" s="11">
        <v>0</v>
      </c>
      <c r="E64" s="14"/>
      <c r="F64" s="15"/>
    </row>
    <row r="65" spans="1:7" ht="13.5" customHeight="1" x14ac:dyDescent="0.25">
      <c r="A65" s="102" t="s">
        <v>71</v>
      </c>
      <c r="B65" s="94"/>
      <c r="C65" s="6">
        <f>SUM(C66:C69)-C67-C68</f>
        <v>824205435.15999997</v>
      </c>
      <c r="D65" s="6">
        <f>SUM(D66:D69)-D67-D68</f>
        <v>156455970.91999999</v>
      </c>
      <c r="E65" s="27"/>
      <c r="F65" s="28"/>
    </row>
    <row r="66" spans="1:7" ht="42.75" customHeight="1" x14ac:dyDescent="0.25">
      <c r="A66" s="103" t="s">
        <v>47</v>
      </c>
      <c r="B66" s="10" t="s">
        <v>48</v>
      </c>
      <c r="C66" s="11">
        <v>813196192.65999997</v>
      </c>
      <c r="D66" s="11">
        <v>154009472.59999999</v>
      </c>
      <c r="E66" s="18"/>
      <c r="F66" s="18"/>
    </row>
    <row r="67" spans="1:7" ht="33" customHeight="1" x14ac:dyDescent="0.25">
      <c r="A67" s="104"/>
      <c r="B67" s="85" t="s">
        <v>6</v>
      </c>
      <c r="C67" s="11">
        <f>SUM(C68)</f>
        <v>103092784</v>
      </c>
      <c r="D67" s="11">
        <f>SUM(D68)</f>
        <v>896645.28</v>
      </c>
      <c r="E67" s="18"/>
      <c r="F67" s="18"/>
    </row>
    <row r="68" spans="1:7" ht="25.5" customHeight="1" x14ac:dyDescent="0.25">
      <c r="A68" s="104"/>
      <c r="B68" s="65" t="s">
        <v>86</v>
      </c>
      <c r="C68" s="79">
        <v>103092784</v>
      </c>
      <c r="D68" s="17">
        <v>896645.28</v>
      </c>
      <c r="E68" s="18"/>
      <c r="F68" s="18"/>
      <c r="G68" s="5"/>
    </row>
    <row r="69" spans="1:7" ht="38.25" customHeight="1" x14ac:dyDescent="0.25">
      <c r="A69" s="69" t="s">
        <v>38</v>
      </c>
      <c r="B69" s="16" t="s">
        <v>39</v>
      </c>
      <c r="C69" s="17">
        <v>11009242.5</v>
      </c>
      <c r="D69" s="17">
        <v>2446498.3199999998</v>
      </c>
      <c r="E69" s="18"/>
      <c r="F69" s="18"/>
      <c r="G69" s="5"/>
    </row>
    <row r="70" spans="1:7" ht="19.5" customHeight="1" x14ac:dyDescent="0.25">
      <c r="A70" s="90" t="s">
        <v>49</v>
      </c>
      <c r="B70" s="105"/>
      <c r="C70" s="6">
        <f>SUM(C71)</f>
        <v>132745318</v>
      </c>
      <c r="D70" s="6">
        <f>SUM(D71)</f>
        <v>99169821.180000007</v>
      </c>
      <c r="E70" s="18"/>
      <c r="F70" s="28"/>
    </row>
    <row r="71" spans="1:7" ht="42.75" customHeight="1" x14ac:dyDescent="0.25">
      <c r="A71" s="69" t="s">
        <v>47</v>
      </c>
      <c r="B71" s="10" t="s">
        <v>48</v>
      </c>
      <c r="C71" s="31">
        <v>132745318</v>
      </c>
      <c r="D71" s="31">
        <v>99169821.180000007</v>
      </c>
      <c r="E71" s="18"/>
      <c r="F71" s="28"/>
    </row>
    <row r="72" spans="1:7" ht="19.5" customHeight="1" x14ac:dyDescent="0.25">
      <c r="A72" s="93" t="s">
        <v>50</v>
      </c>
      <c r="B72" s="94"/>
      <c r="C72" s="6">
        <f>SUM(C73:C77)</f>
        <v>183226519.31999999</v>
      </c>
      <c r="D72" s="6">
        <f>SUM(D73:D77)</f>
        <v>64213224.389999993</v>
      </c>
      <c r="E72" s="12"/>
      <c r="F72" s="13"/>
    </row>
    <row r="73" spans="1:7" ht="33.75" x14ac:dyDescent="0.25">
      <c r="A73" s="69" t="s">
        <v>7</v>
      </c>
      <c r="B73" s="32" t="s">
        <v>8</v>
      </c>
      <c r="C73" s="11">
        <v>297792</v>
      </c>
      <c r="D73" s="11">
        <v>120520</v>
      </c>
      <c r="E73" s="12"/>
      <c r="F73" s="13"/>
    </row>
    <row r="74" spans="1:7" ht="33.75" x14ac:dyDescent="0.25">
      <c r="A74" s="69" t="s">
        <v>42</v>
      </c>
      <c r="B74" s="19" t="s">
        <v>43</v>
      </c>
      <c r="C74" s="11">
        <v>143713617.61000001</v>
      </c>
      <c r="D74" s="11">
        <v>48314790.709999993</v>
      </c>
      <c r="E74" s="12"/>
      <c r="F74" s="13"/>
    </row>
    <row r="75" spans="1:7" ht="34.5" customHeight="1" x14ac:dyDescent="0.25">
      <c r="A75" s="69" t="s">
        <v>25</v>
      </c>
      <c r="B75" s="19" t="s">
        <v>26</v>
      </c>
      <c r="C75" s="11">
        <v>32226349.23</v>
      </c>
      <c r="D75" s="11">
        <v>13464434.050000001</v>
      </c>
      <c r="E75" s="14"/>
      <c r="F75" s="15"/>
    </row>
    <row r="76" spans="1:7" ht="24" customHeight="1" x14ac:dyDescent="0.25">
      <c r="A76" s="69" t="s">
        <v>15</v>
      </c>
      <c r="B76" s="19" t="s">
        <v>16</v>
      </c>
      <c r="C76" s="11">
        <v>564231.35</v>
      </c>
      <c r="D76" s="11">
        <v>105170.7</v>
      </c>
      <c r="E76" s="14"/>
      <c r="F76" s="15"/>
    </row>
    <row r="77" spans="1:7" ht="30.75" customHeight="1" x14ac:dyDescent="0.25">
      <c r="A77" s="69" t="s">
        <v>20</v>
      </c>
      <c r="B77" s="19" t="s">
        <v>21</v>
      </c>
      <c r="C77" s="11">
        <v>6424529.1299999999</v>
      </c>
      <c r="D77" s="11">
        <v>2208308.9300000002</v>
      </c>
      <c r="E77" s="84"/>
      <c r="F77" s="13"/>
    </row>
    <row r="78" spans="1:7" ht="32.25" customHeight="1" x14ac:dyDescent="0.25">
      <c r="A78" s="93" t="s">
        <v>51</v>
      </c>
      <c r="B78" s="94"/>
      <c r="C78" s="6">
        <f>SUM(C79:C82)</f>
        <v>70228141.320000008</v>
      </c>
      <c r="D78" s="6">
        <f>SUM(D79:D82)</f>
        <v>20576876.460000001</v>
      </c>
      <c r="E78" s="14"/>
      <c r="F78" s="15"/>
    </row>
    <row r="79" spans="1:7" ht="33.75" x14ac:dyDescent="0.25">
      <c r="A79" s="69" t="s">
        <v>7</v>
      </c>
      <c r="B79" s="19" t="s">
        <v>8</v>
      </c>
      <c r="C79" s="61">
        <v>545333.32999999996</v>
      </c>
      <c r="D79" s="61">
        <v>317166.65999999997</v>
      </c>
      <c r="E79" s="14"/>
      <c r="F79" s="15"/>
    </row>
    <row r="80" spans="1:7" ht="42.75" customHeight="1" x14ac:dyDescent="0.25">
      <c r="A80" s="69" t="s">
        <v>42</v>
      </c>
      <c r="B80" s="19" t="s">
        <v>43</v>
      </c>
      <c r="C80" s="11">
        <v>69223807.980000004</v>
      </c>
      <c r="D80" s="11">
        <v>19823659.789999999</v>
      </c>
      <c r="E80" s="14"/>
      <c r="F80" s="15"/>
    </row>
    <row r="81" spans="1:32" ht="31.5" customHeight="1" x14ac:dyDescent="0.25">
      <c r="A81" s="69" t="s">
        <v>15</v>
      </c>
      <c r="B81" s="19" t="s">
        <v>16</v>
      </c>
      <c r="C81" s="61">
        <v>385000</v>
      </c>
      <c r="D81" s="61">
        <v>365750</v>
      </c>
      <c r="E81" s="14"/>
      <c r="F81" s="15"/>
    </row>
    <row r="82" spans="1:32" ht="36.75" customHeight="1" x14ac:dyDescent="0.25">
      <c r="A82" s="69" t="s">
        <v>52</v>
      </c>
      <c r="B82" s="19" t="s">
        <v>53</v>
      </c>
      <c r="C82" s="11">
        <v>74000.009999999995</v>
      </c>
      <c r="D82" s="11">
        <v>70300.009999999995</v>
      </c>
      <c r="E82" s="20"/>
      <c r="F82" s="13"/>
    </row>
    <row r="83" spans="1:32" ht="25.5" customHeight="1" x14ac:dyDescent="0.25">
      <c r="A83" s="95" t="s">
        <v>54</v>
      </c>
      <c r="B83" s="92"/>
      <c r="C83" s="6">
        <f>SUM(C84:C93)</f>
        <v>807925209.83000004</v>
      </c>
      <c r="D83" s="6">
        <f>SUM(D84:D93)</f>
        <v>300076462.81</v>
      </c>
      <c r="E83" s="12"/>
      <c r="F83" s="13"/>
    </row>
    <row r="84" spans="1:32" ht="39" customHeight="1" x14ac:dyDescent="0.25">
      <c r="A84" s="69" t="s">
        <v>45</v>
      </c>
      <c r="B84" s="19" t="s">
        <v>46</v>
      </c>
      <c r="C84" s="11">
        <v>38624212.93</v>
      </c>
      <c r="D84" s="11">
        <v>15860407.9</v>
      </c>
      <c r="E84" s="12"/>
      <c r="F84" s="13"/>
    </row>
    <row r="85" spans="1:32" ht="31.5" customHeight="1" x14ac:dyDescent="0.25">
      <c r="A85" s="69" t="s">
        <v>30</v>
      </c>
      <c r="B85" s="33" t="s">
        <v>31</v>
      </c>
      <c r="C85" s="11">
        <v>7300</v>
      </c>
      <c r="D85" s="11">
        <v>3550</v>
      </c>
      <c r="E85" s="12"/>
      <c r="F85" s="13"/>
    </row>
    <row r="86" spans="1:32" ht="33.75" x14ac:dyDescent="0.25">
      <c r="A86" s="69" t="s">
        <v>11</v>
      </c>
      <c r="B86" s="34" t="s">
        <v>12</v>
      </c>
      <c r="C86" s="11">
        <v>132260646.68000001</v>
      </c>
      <c r="D86" s="11">
        <v>54691881.25</v>
      </c>
      <c r="E86" s="14"/>
      <c r="F86" s="15"/>
    </row>
    <row r="87" spans="1:32" ht="22.5" x14ac:dyDescent="0.25">
      <c r="A87" s="69" t="s">
        <v>25</v>
      </c>
      <c r="B87" s="34" t="s">
        <v>26</v>
      </c>
      <c r="C87" s="11">
        <v>62441780.869999997</v>
      </c>
      <c r="D87" s="11">
        <v>26759610.989999998</v>
      </c>
      <c r="E87" s="14"/>
      <c r="F87" s="15"/>
    </row>
    <row r="88" spans="1:32" ht="32.25" customHeight="1" x14ac:dyDescent="0.25">
      <c r="A88" s="69" t="s">
        <v>15</v>
      </c>
      <c r="B88" s="24" t="s">
        <v>16</v>
      </c>
      <c r="C88" s="11">
        <v>2439840.09</v>
      </c>
      <c r="D88" s="11">
        <v>1893964.45</v>
      </c>
      <c r="E88" s="12"/>
      <c r="F88" s="13"/>
    </row>
    <row r="89" spans="1:32" ht="28.5" customHeight="1" x14ac:dyDescent="0.25">
      <c r="A89" s="69" t="s">
        <v>52</v>
      </c>
      <c r="B89" s="10" t="s">
        <v>53</v>
      </c>
      <c r="C89" s="11">
        <v>75871656.820000008</v>
      </c>
      <c r="D89" s="11">
        <v>17665276.329999998</v>
      </c>
      <c r="E89" s="12"/>
      <c r="F89" s="13"/>
    </row>
    <row r="90" spans="1:32" ht="30" customHeight="1" x14ac:dyDescent="0.25">
      <c r="A90" s="69" t="s">
        <v>20</v>
      </c>
      <c r="B90" s="19" t="s">
        <v>21</v>
      </c>
      <c r="C90" s="11">
        <v>455590670.93000001</v>
      </c>
      <c r="D90" s="11">
        <v>182841771.88999999</v>
      </c>
      <c r="E90" s="12"/>
      <c r="F90" s="13"/>
    </row>
    <row r="91" spans="1:32" ht="34.5" customHeight="1" x14ac:dyDescent="0.25">
      <c r="A91" s="69" t="s">
        <v>22</v>
      </c>
      <c r="B91" s="19" t="s">
        <v>23</v>
      </c>
      <c r="C91" s="11">
        <v>30279101.510000002</v>
      </c>
      <c r="D91" s="11">
        <v>0</v>
      </c>
      <c r="E91" s="35"/>
      <c r="F91" s="36"/>
    </row>
    <row r="92" spans="1:32" ht="23.25" customHeight="1" x14ac:dyDescent="0.25">
      <c r="A92" s="69" t="s">
        <v>91</v>
      </c>
      <c r="B92" s="19" t="s">
        <v>92</v>
      </c>
      <c r="C92" s="11">
        <v>410000</v>
      </c>
      <c r="D92" s="11">
        <v>360000</v>
      </c>
      <c r="E92" s="35"/>
      <c r="F92" s="36"/>
    </row>
    <row r="93" spans="1:32" ht="34.5" customHeight="1" x14ac:dyDescent="0.25">
      <c r="A93" s="117" t="s">
        <v>89</v>
      </c>
      <c r="B93" s="16" t="s">
        <v>90</v>
      </c>
      <c r="C93" s="11">
        <v>10000000</v>
      </c>
      <c r="D93" s="11">
        <v>0</v>
      </c>
      <c r="E93" s="35"/>
      <c r="F93" s="36"/>
    </row>
    <row r="94" spans="1:32" ht="15" customHeight="1" x14ac:dyDescent="0.25">
      <c r="A94" s="96" t="s">
        <v>72</v>
      </c>
      <c r="B94" s="97"/>
      <c r="C94" s="6">
        <f>SUM(C95:C102)-C100-C101-C102</f>
        <v>643731846.34000003</v>
      </c>
      <c r="D94" s="6">
        <f>SUM(D95:D102)-D100-D101-D102</f>
        <v>133537443.17</v>
      </c>
      <c r="E94" s="35"/>
      <c r="F94" s="3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44.25" customHeight="1" x14ac:dyDescent="0.25">
      <c r="A95" s="40" t="s">
        <v>47</v>
      </c>
      <c r="B95" s="68" t="s">
        <v>48</v>
      </c>
      <c r="C95" s="11">
        <v>250551262.09999999</v>
      </c>
      <c r="D95" s="11">
        <v>56243126.009999998</v>
      </c>
      <c r="E95" s="35"/>
      <c r="F95" s="3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33.75" x14ac:dyDescent="0.25">
      <c r="A96" s="80" t="s">
        <v>9</v>
      </c>
      <c r="B96" s="37" t="s">
        <v>10</v>
      </c>
      <c r="C96" s="11">
        <v>173610236.21000001</v>
      </c>
      <c r="D96" s="11">
        <v>27466315.550000001</v>
      </c>
      <c r="E96" s="35"/>
      <c r="F96" s="36"/>
      <c r="G96" s="5"/>
    </row>
    <row r="97" spans="1:7" ht="42.75" customHeight="1" x14ac:dyDescent="0.25">
      <c r="A97" s="40" t="s">
        <v>13</v>
      </c>
      <c r="B97" s="38" t="s">
        <v>14</v>
      </c>
      <c r="C97" s="30">
        <v>196072.65</v>
      </c>
      <c r="D97" s="30">
        <v>186269.02</v>
      </c>
      <c r="E97" s="35"/>
      <c r="F97" s="36"/>
    </row>
    <row r="98" spans="1:7" ht="31.5" customHeight="1" x14ac:dyDescent="0.25">
      <c r="A98" s="39" t="s">
        <v>15</v>
      </c>
      <c r="B98" s="37" t="s">
        <v>16</v>
      </c>
      <c r="C98" s="11">
        <v>123689.1</v>
      </c>
      <c r="D98" s="11">
        <v>117504.65</v>
      </c>
      <c r="E98" s="35"/>
      <c r="F98" s="36"/>
    </row>
    <row r="99" spans="1:7" ht="37.5" customHeight="1" x14ac:dyDescent="0.25">
      <c r="A99" s="98" t="s">
        <v>38</v>
      </c>
      <c r="B99" s="37" t="s">
        <v>39</v>
      </c>
      <c r="C99" s="11">
        <v>219250586.28</v>
      </c>
      <c r="D99" s="11">
        <v>49524227.939999998</v>
      </c>
      <c r="E99" s="35"/>
      <c r="F99" s="36"/>
    </row>
    <row r="100" spans="1:7" ht="35.25" customHeight="1" x14ac:dyDescent="0.25">
      <c r="A100" s="99"/>
      <c r="B100" s="86" t="s">
        <v>6</v>
      </c>
      <c r="C100" s="11">
        <f>C101+C102</f>
        <v>112416567.93000001</v>
      </c>
      <c r="D100" s="11">
        <f>D101+D102</f>
        <v>17502251.259999998</v>
      </c>
      <c r="E100" s="35"/>
      <c r="F100" s="36"/>
    </row>
    <row r="101" spans="1:7" ht="37.5" customHeight="1" x14ac:dyDescent="0.25">
      <c r="A101" s="99"/>
      <c r="B101" s="68" t="s">
        <v>87</v>
      </c>
      <c r="C101" s="11">
        <v>56476163.890000001</v>
      </c>
      <c r="D101" s="11">
        <v>16942847.219999999</v>
      </c>
      <c r="E101" s="35"/>
      <c r="F101" s="36"/>
    </row>
    <row r="102" spans="1:7" ht="60" customHeight="1" x14ac:dyDescent="0.25">
      <c r="A102" s="100"/>
      <c r="B102" s="37" t="s">
        <v>88</v>
      </c>
      <c r="C102" s="11">
        <v>55940404.039999999</v>
      </c>
      <c r="D102" s="11">
        <v>559404.04</v>
      </c>
      <c r="E102" s="35"/>
      <c r="F102" s="36"/>
    </row>
    <row r="103" spans="1:7" ht="30" customHeight="1" x14ac:dyDescent="0.25">
      <c r="A103" s="90" t="s">
        <v>55</v>
      </c>
      <c r="B103" s="101"/>
      <c r="C103" s="6">
        <f>SUM(C104:C106)</f>
        <v>8222049.8799999999</v>
      </c>
      <c r="D103" s="6">
        <f>SUM(D104:D106)</f>
        <v>2043664.38</v>
      </c>
      <c r="E103" s="20"/>
      <c r="F103" s="13"/>
    </row>
    <row r="104" spans="1:7" ht="37.5" customHeight="1" x14ac:dyDescent="0.25">
      <c r="A104" s="40" t="s">
        <v>47</v>
      </c>
      <c r="B104" s="37" t="s">
        <v>48</v>
      </c>
      <c r="C104" s="11">
        <v>8067472.8799999999</v>
      </c>
      <c r="D104" s="11">
        <v>2043664.38</v>
      </c>
      <c r="E104" s="20"/>
      <c r="F104" s="13"/>
    </row>
    <row r="105" spans="1:7" ht="37.5" customHeight="1" x14ac:dyDescent="0.25">
      <c r="A105" s="40" t="s">
        <v>15</v>
      </c>
      <c r="B105" s="41" t="s">
        <v>16</v>
      </c>
      <c r="C105" s="11">
        <v>104577</v>
      </c>
      <c r="D105" s="11">
        <v>0</v>
      </c>
      <c r="E105" s="20"/>
      <c r="F105" s="13"/>
    </row>
    <row r="106" spans="1:7" ht="24" customHeight="1" x14ac:dyDescent="0.25">
      <c r="A106" s="40" t="s">
        <v>20</v>
      </c>
      <c r="B106" s="41" t="s">
        <v>21</v>
      </c>
      <c r="C106" s="11">
        <v>50000</v>
      </c>
      <c r="D106" s="11">
        <v>0</v>
      </c>
      <c r="E106" s="14"/>
      <c r="F106" s="15"/>
    </row>
    <row r="107" spans="1:7" ht="15" x14ac:dyDescent="0.25">
      <c r="A107" s="90" t="s">
        <v>56</v>
      </c>
      <c r="B107" s="91"/>
      <c r="C107" s="6">
        <f>SUM(C108:C108)</f>
        <v>1814269</v>
      </c>
      <c r="D107" s="6">
        <f>SUM(D108:D108)</f>
        <v>133700</v>
      </c>
      <c r="E107" s="35"/>
      <c r="F107" s="36"/>
    </row>
    <row r="108" spans="1:7" ht="35.25" customHeight="1" x14ac:dyDescent="0.25">
      <c r="A108" s="69" t="s">
        <v>20</v>
      </c>
      <c r="B108" s="19" t="s">
        <v>21</v>
      </c>
      <c r="C108" s="11">
        <v>1814269</v>
      </c>
      <c r="D108" s="11">
        <v>133700</v>
      </c>
      <c r="E108" s="35"/>
      <c r="F108" s="36"/>
    </row>
    <row r="109" spans="1:7" ht="15" customHeight="1" x14ac:dyDescent="0.25">
      <c r="A109" s="90" t="s">
        <v>57</v>
      </c>
      <c r="B109" s="91"/>
      <c r="C109" s="6">
        <f>SUM(C110:C110)</f>
        <v>14581530.890000001</v>
      </c>
      <c r="D109" s="6">
        <f>SUM(D110:D110)</f>
        <v>3077015.15</v>
      </c>
      <c r="E109" s="35"/>
      <c r="F109" s="36"/>
    </row>
    <row r="110" spans="1:7" ht="33" customHeight="1" x14ac:dyDescent="0.25">
      <c r="A110" s="23" t="s">
        <v>15</v>
      </c>
      <c r="B110" s="19" t="s">
        <v>16</v>
      </c>
      <c r="C110" s="11">
        <v>14581530.890000001</v>
      </c>
      <c r="D110" s="42">
        <v>3077015.15</v>
      </c>
      <c r="E110" s="35"/>
      <c r="F110" s="36"/>
      <c r="G110" s="5"/>
    </row>
    <row r="111" spans="1:7" ht="15" x14ac:dyDescent="0.25">
      <c r="A111" s="90" t="s">
        <v>73</v>
      </c>
      <c r="B111" s="91"/>
      <c r="C111" s="6">
        <f>SUM(C112)</f>
        <v>28516921.550000001</v>
      </c>
      <c r="D111" s="6">
        <f>SUM(D112)</f>
        <v>0</v>
      </c>
      <c r="E111" s="12"/>
      <c r="F111" s="13"/>
    </row>
    <row r="112" spans="1:7" ht="22.5" x14ac:dyDescent="0.25">
      <c r="A112" s="69" t="s">
        <v>74</v>
      </c>
      <c r="B112" s="10" t="s">
        <v>75</v>
      </c>
      <c r="C112" s="11">
        <v>28516921.550000001</v>
      </c>
      <c r="D112" s="11">
        <v>0</v>
      </c>
      <c r="E112" s="14"/>
      <c r="F112" s="15"/>
    </row>
    <row r="113" spans="1:7" ht="15" customHeight="1" x14ac:dyDescent="0.25">
      <c r="A113" s="87" t="s">
        <v>58</v>
      </c>
      <c r="B113" s="88"/>
      <c r="C113" s="88"/>
      <c r="D113" s="89"/>
      <c r="E113" s="14"/>
      <c r="F113" s="15"/>
    </row>
    <row r="114" spans="1:7" ht="15" x14ac:dyDescent="0.25">
      <c r="A114" s="90" t="s">
        <v>59</v>
      </c>
      <c r="B114" s="92"/>
      <c r="C114" s="6">
        <f>SUM(C115+C116)</f>
        <v>46428369.789999999</v>
      </c>
      <c r="D114" s="6">
        <f>SUM(D115+D116)</f>
        <v>16265848.76</v>
      </c>
      <c r="E114" s="12"/>
      <c r="F114" s="13"/>
    </row>
    <row r="115" spans="1:7" ht="33.75" x14ac:dyDescent="0.25">
      <c r="A115" s="76" t="s">
        <v>42</v>
      </c>
      <c r="B115" s="77" t="s">
        <v>43</v>
      </c>
      <c r="C115" s="61">
        <v>811686</v>
      </c>
      <c r="D115" s="61">
        <v>55067.51</v>
      </c>
      <c r="E115" s="78"/>
      <c r="F115" s="78"/>
    </row>
    <row r="116" spans="1:7" ht="30" customHeight="1" x14ac:dyDescent="0.25">
      <c r="A116" s="82" t="s">
        <v>60</v>
      </c>
      <c r="B116" s="71" t="s">
        <v>61</v>
      </c>
      <c r="C116" s="21">
        <v>45616683.789999999</v>
      </c>
      <c r="D116" s="21">
        <v>16210781.25</v>
      </c>
      <c r="E116" s="72"/>
      <c r="F116" s="72"/>
    </row>
    <row r="117" spans="1:7" ht="15" customHeight="1" x14ac:dyDescent="0.25">
      <c r="A117" s="87" t="s">
        <v>62</v>
      </c>
      <c r="B117" s="88"/>
      <c r="C117" s="88"/>
      <c r="D117" s="89"/>
      <c r="E117" s="43"/>
      <c r="F117" s="43"/>
    </row>
    <row r="118" spans="1:7" ht="15" x14ac:dyDescent="0.25">
      <c r="A118" s="90" t="s">
        <v>63</v>
      </c>
      <c r="B118" s="91"/>
      <c r="C118" s="6">
        <f>SUM(C119)</f>
        <v>16991525.789999999</v>
      </c>
      <c r="D118" s="6">
        <f>SUM(D119)</f>
        <v>4656889.4000000004</v>
      </c>
      <c r="E118" s="5"/>
      <c r="F118" s="5"/>
    </row>
    <row r="119" spans="1:7" ht="27.75" customHeight="1" x14ac:dyDescent="0.25">
      <c r="A119" s="69" t="s">
        <v>64</v>
      </c>
      <c r="B119" s="19" t="s">
        <v>65</v>
      </c>
      <c r="C119" s="11">
        <v>16991525.789999999</v>
      </c>
      <c r="D119" s="11">
        <v>4656889.4000000004</v>
      </c>
      <c r="E119" s="12"/>
      <c r="F119" s="13"/>
    </row>
    <row r="120" spans="1:7" ht="15" x14ac:dyDescent="0.25">
      <c r="A120" s="44" t="s">
        <v>66</v>
      </c>
      <c r="B120" s="45"/>
      <c r="C120" s="46">
        <f>SUM(C4+C20+C31+C33+C40+C47+C51+C55+C60+C65+C70+C72+C78+C83+C94+C103+C107+C109+C111+C114+C118)</f>
        <v>11564877875.75</v>
      </c>
      <c r="D120" s="46">
        <f>SUM(D4+D20+D31+D33+D40+D47+D51+D55+D60+D65+D70+D72+D78+D83+D94+D103+D107+D109+D111+D114+D118)</f>
        <v>3937837792.5999994</v>
      </c>
      <c r="E120" s="49"/>
      <c r="F120" s="49"/>
    </row>
    <row r="121" spans="1:7" ht="15" x14ac:dyDescent="0.25">
      <c r="A121" s="47"/>
      <c r="B121" s="48"/>
      <c r="C121" s="49"/>
      <c r="D121" s="49"/>
      <c r="E121" s="12"/>
      <c r="F121" s="13"/>
      <c r="G121" s="5"/>
    </row>
    <row r="122" spans="1:7" ht="104.25" customHeight="1" x14ac:dyDescent="0.25">
      <c r="A122" s="50" t="s">
        <v>76</v>
      </c>
      <c r="B122" s="51"/>
      <c r="C122" s="52"/>
      <c r="D122" s="53" t="s">
        <v>77</v>
      </c>
      <c r="F122" s="13"/>
    </row>
    <row r="123" spans="1:7" ht="15" x14ac:dyDescent="0.25">
      <c r="A123" s="54"/>
      <c r="B123" s="55" t="s">
        <v>67</v>
      </c>
      <c r="C123" s="56"/>
      <c r="D123" s="57" t="s">
        <v>68</v>
      </c>
    </row>
    <row r="124" spans="1:7" ht="15" x14ac:dyDescent="0.25">
      <c r="A124" s="56"/>
      <c r="B124" s="56"/>
      <c r="C124" s="56"/>
      <c r="D124" s="56"/>
      <c r="E124" s="58"/>
      <c r="F124" s="3"/>
    </row>
    <row r="125" spans="1:7" ht="15" x14ac:dyDescent="0.25">
      <c r="A125" s="56"/>
      <c r="B125" s="56"/>
      <c r="C125" s="56"/>
      <c r="D125" s="56"/>
      <c r="E125" s="3"/>
      <c r="F125" s="3"/>
    </row>
    <row r="126" spans="1:7" ht="15" x14ac:dyDescent="0.25"/>
    <row r="127" spans="1:7" ht="15" x14ac:dyDescent="0.25"/>
    <row r="128" spans="1:7" ht="15" x14ac:dyDescent="0.25"/>
    <row r="129" spans="5:6" ht="15" x14ac:dyDescent="0.25"/>
    <row r="130" spans="5:6" ht="15" x14ac:dyDescent="0.25"/>
    <row r="131" spans="5:6" ht="15" x14ac:dyDescent="0.25"/>
    <row r="132" spans="5:6" ht="15" x14ac:dyDescent="0.25"/>
    <row r="133" spans="5:6" ht="15" x14ac:dyDescent="0.25"/>
    <row r="134" spans="5:6" ht="15" x14ac:dyDescent="0.25"/>
    <row r="135" spans="5:6" ht="15" x14ac:dyDescent="0.25"/>
    <row r="136" spans="5:6" ht="15" x14ac:dyDescent="0.25"/>
    <row r="137" spans="5:6" ht="15" x14ac:dyDescent="0.25"/>
    <row r="138" spans="5:6" ht="15" x14ac:dyDescent="0.25"/>
    <row r="139" spans="5:6" ht="15" x14ac:dyDescent="0.25">
      <c r="E139" s="3"/>
      <c r="F139" s="3"/>
    </row>
    <row r="140" spans="5:6" ht="15" x14ac:dyDescent="0.25">
      <c r="E140" s="3"/>
      <c r="F140" s="3"/>
    </row>
    <row r="141" spans="5:6" ht="15" x14ac:dyDescent="0.25">
      <c r="E141" s="3"/>
      <c r="F141" s="3"/>
    </row>
    <row r="142" spans="5:6" ht="15" x14ac:dyDescent="0.25">
      <c r="E142" s="3"/>
      <c r="F142" s="3"/>
    </row>
    <row r="143" spans="5:6" ht="15" x14ac:dyDescent="0.25">
      <c r="E143" s="3"/>
      <c r="F143" s="3"/>
    </row>
  </sheetData>
  <mergeCells count="31">
    <mergeCell ref="A22:A24"/>
    <mergeCell ref="A31:B31"/>
    <mergeCell ref="A33:B33"/>
    <mergeCell ref="A34:A36"/>
    <mergeCell ref="A1:D1"/>
    <mergeCell ref="A3:D3"/>
    <mergeCell ref="A4:B4"/>
    <mergeCell ref="A5:A10"/>
    <mergeCell ref="A20:B20"/>
    <mergeCell ref="A40:B40"/>
    <mergeCell ref="A41:A44"/>
    <mergeCell ref="A47:B47"/>
    <mergeCell ref="A51:B51"/>
    <mergeCell ref="A55:B55"/>
    <mergeCell ref="A60:B60"/>
    <mergeCell ref="A65:B65"/>
    <mergeCell ref="A66:A68"/>
    <mergeCell ref="A70:B70"/>
    <mergeCell ref="A72:B72"/>
    <mergeCell ref="A78:B78"/>
    <mergeCell ref="A83:B83"/>
    <mergeCell ref="A94:B94"/>
    <mergeCell ref="A99:A102"/>
    <mergeCell ref="A103:B103"/>
    <mergeCell ref="A117:D117"/>
    <mergeCell ref="A118:B118"/>
    <mergeCell ref="A107:B107"/>
    <mergeCell ref="A109:B109"/>
    <mergeCell ref="A111:B111"/>
    <mergeCell ref="A113:D113"/>
    <mergeCell ref="A114:B114"/>
  </mergeCells>
  <pageMargins left="0.25" right="0.25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2025-06-18T13:08:15Z</dcterms:modified>
</cp:coreProperties>
</file>